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295" windowWidth="22605" windowHeight="5325" tabRatio="804" firstSheet="1" activeTab="11"/>
  </bookViews>
  <sheets>
    <sheet name="ANNX A" sheetId="21" r:id="rId1"/>
    <sheet name="ANNX B feuille 1" sheetId="5" r:id="rId2"/>
    <sheet name="ANNX B feuille 2" sheetId="17" r:id="rId3"/>
    <sheet name="ANNX B feuille 3" sheetId="4" r:id="rId4"/>
    <sheet name="ANNX B feuille 4" sheetId="8" r:id="rId5"/>
    <sheet name="ANNX C feuille 1" sheetId="12" r:id="rId6"/>
    <sheet name="ANNX C feuille 2" sheetId="18" r:id="rId7"/>
    <sheet name="ANNX C feuille 3" sheetId="13" r:id="rId8"/>
    <sheet name="ANNX D feuille 1" sheetId="14" r:id="rId9"/>
    <sheet name="ANNX D feuille 2" sheetId="19" r:id="rId10"/>
    <sheet name="ANNX D feuille 3" sheetId="15" r:id="rId11"/>
    <sheet name="ANNX D feuille 4" sheetId="16" r:id="rId12"/>
  </sheets>
  <externalReferences>
    <externalReference r:id="rId13"/>
    <externalReference r:id="rId14"/>
    <externalReference r:id="rId15"/>
  </externalReferences>
  <definedNames>
    <definedName name="AffEdition">'[1]GL and Prop'!$D$2142</definedName>
    <definedName name="Attr">'[1]GL and Prop'!$D$2123:$O$2123</definedName>
    <definedName name="AvgSpec">'[1]GL and Prop'!$D$2127:$AJ$2127</definedName>
    <definedName name="CalcName">'[1]GL and Prop'!$D$2183:$I$2183</definedName>
    <definedName name="CalcName2">'[1]GL and Prop'!$J$2183:$K$2183</definedName>
    <definedName name="CorpFoot">'[1]GL and Prop'!$E$2153</definedName>
    <definedName name="CorpHead">'[1]GL and Prop'!$E$2150</definedName>
    <definedName name="date">[2]Inputs!$B$3</definedName>
    <definedName name="eopaidfacult">'[1]E&amp;O'!$C$92:$T$92</definedName>
    <definedName name="eopaidrtr">'[1]E&amp;O'!$C$45:$T$70</definedName>
    <definedName name="IFRSyear">'[1]IFRS Disclosure Notes'!$AI$1</definedName>
    <definedName name="InterpAttr">'[1]GL and Prop'!$D$2141</definedName>
    <definedName name="liabincdfacult">'[1]GL and Prop'!$C$161:$T$161</definedName>
    <definedName name="liabincdrtr">'[1]GL and Prop'!$C$113:$T$139</definedName>
    <definedName name="liabpercentult">'[1]GL and Prop'!$C$1860:$T$1886</definedName>
    <definedName name="liabrepfacult">'[1]GL and Prop'!$C$367:$T$367</definedName>
    <definedName name="liabreprtr">'[1]GL and Prop'!$C$319:$T$345</definedName>
    <definedName name="Line">'[1]GL and Prop'!$I$2209</definedName>
    <definedName name="Method">'[1]GL and Prop'!$I$2210</definedName>
    <definedName name="Nature">'[1]GL and Prop'!$D$2183:$I$2187</definedName>
    <definedName name="nAvg">'[1]GL and Prop'!$D$2143</definedName>
    <definedName name="_xlnm.Print_Area" localSheetId="0">'ANNX A'!$A$1:$L$99</definedName>
    <definedName name="_xlnm.Print_Area" localSheetId="1">'ANNX B feuille 1'!$A$1:$J$38</definedName>
    <definedName name="_xlnm.Print_Area" localSheetId="3">'ANNX B feuille 3'!$A$1:$N$45</definedName>
    <definedName name="_xlnm.Print_Area" localSheetId="4">'ANNX B feuille 4'!$A$1:$M$44</definedName>
    <definedName name="_xlnm.Print_Area" localSheetId="5">'ANNX C feuille 1'!$A$1:$J$38</definedName>
    <definedName name="_xlnm.Print_Area" localSheetId="7">'ANNX C feuille 3'!$A$1:$N$46</definedName>
    <definedName name="_xlnm.Print_Area" localSheetId="8">'ANNX D feuille 1'!$A$1:$J$50</definedName>
    <definedName name="_xlnm.Print_Area" localSheetId="10">'ANNX D feuille 3'!$A$1:$N$46</definedName>
    <definedName name="_xlnm.Print_Area" localSheetId="11">'ANNX D feuille 4'!$A$1:$M$44</definedName>
    <definedName name="_xlnm.Print_Titles" localSheetId="4">'ANNX B feuille 4'!$10:$17</definedName>
    <definedName name="_xlnm.Print_Titles" localSheetId="11">'ANNX D feuille 4'!$10:$17</definedName>
    <definedName name="ProfFoot">'[1]GL and Prop'!$F$2153</definedName>
    <definedName name="profhead">'[1]GL and Prop'!$F$2150</definedName>
    <definedName name="Project">'[1]GL and Prop'!$I$2208</definedName>
    <definedName name="propincdfacult">'[1]GL and Prop'!$C$808:$T$808</definedName>
    <definedName name="propincdfacultnet">'[1]GL and Prop'!$C$900:$T$900</definedName>
    <definedName name="propincdnetwithagg">'[1]GL and Prop'!$C$911:$T$937</definedName>
    <definedName name="propincdrtr">'[1]GL and Prop'!$C$760:$T$786</definedName>
    <definedName name="propincdrtrnet">'[1]GL and Prop'!$C$852:$T$878</definedName>
    <definedName name="proppercentult">'[1]GL and Prop'!$C$1919:$T$1945</definedName>
    <definedName name="proprepfacult">'[1]GL and Prop'!$C$1167:$T$1167</definedName>
    <definedName name="propreprtr">'[1]GL and Prop'!$C$1119:$T$1145</definedName>
    <definedName name="quarter">[2]Inputs!$B$4</definedName>
    <definedName name="Rows">'[1]GL and Prop'!$D$2123</definedName>
    <definedName name="Scen1">'[1]GL and Prop'!$D$2133</definedName>
    <definedName name="Scen2">'[1]GL and Prop'!$D$2134</definedName>
    <definedName name="Scen3">'[1]GL and Prop'!$D$2135</definedName>
    <definedName name="Scen4">'[1]GL and Prop'!$D$2136</definedName>
    <definedName name="Scen5">'[1]GL and Prop'!$D$2137</definedName>
    <definedName name="Scen6">'[1]GL and Prop'!$D$2138</definedName>
    <definedName name="TitleTri_A">'[1]GL and Prop'!$D$2145</definedName>
    <definedName name="Tri_ANat">'[1]GL and Prop'!$D$2130</definedName>
    <definedName name="Tri_BNat">'[1]GL and Prop'!$E$2130</definedName>
    <definedName name="triliabincd">'[1]GL and Prop'!$C$82:$T$108</definedName>
    <definedName name="triliabincdns">'[1]GL and Prop'!$C$46:$T$72</definedName>
    <definedName name="triliabrep">'[1]GL and Prop'!$C$288:$T$314</definedName>
    <definedName name="triliabrepns">'[1]GL and Prop'!$C$252:$T$278</definedName>
    <definedName name="tripropincd">'[1]GL and Prop'!$C$729:$T$755</definedName>
    <definedName name="tripropincdnet">'[1]GL and Prop'!$C$821:$T$847</definedName>
    <definedName name="tripropincdns">'[1]GL and Prop'!$C$662:$T$688</definedName>
    <definedName name="tripropincdnsnet">'[1]GL and Prop'!$C$693:$T$719</definedName>
    <definedName name="triproppaidnet">'[1]GL and Prop'!$C$631:$T$657</definedName>
    <definedName name="triproprep">'[1]GL and Prop'!$C$1088:$T$1114</definedName>
    <definedName name="triproprepns">'[1]GL and Prop'!$C$1052:$T$1078</definedName>
    <definedName name="Units">'[1]GL and Prop'!$J$2183:$K$2187</definedName>
    <definedName name="ValMonth">'[1]GL and Prop'!$H$2123</definedName>
    <definedName name="ValYear">'[1]GL and Prop'!$I$2123</definedName>
  </definedNames>
  <calcPr calcId="145621" iterate="1" iterateCount="1000" iterateDelta="1E-4"/>
</workbook>
</file>

<file path=xl/calcChain.xml><?xml version="1.0" encoding="utf-8"?>
<calcChain xmlns="http://schemas.openxmlformats.org/spreadsheetml/2006/main">
  <c r="G45" i="19" l="1"/>
  <c r="F45" i="19"/>
  <c r="C45" i="19"/>
  <c r="M44" i="19"/>
  <c r="M46" i="19" s="1"/>
  <c r="L44" i="19"/>
  <c r="L46" i="19" s="1"/>
  <c r="K44" i="19"/>
  <c r="K46" i="19" s="1"/>
  <c r="R43" i="19"/>
  <c r="Q43" i="19"/>
  <c r="C43" i="19" s="1"/>
  <c r="P43" i="19"/>
  <c r="R42" i="19"/>
  <c r="Q42" i="19"/>
  <c r="C42" i="19" s="1"/>
  <c r="P42" i="19"/>
  <c r="D42" i="19"/>
  <c r="R41" i="19"/>
  <c r="Q41" i="19"/>
  <c r="P41" i="19"/>
  <c r="C41" i="19"/>
  <c r="R40" i="19"/>
  <c r="Q40" i="19"/>
  <c r="H40" i="19" s="1"/>
  <c r="P40" i="19"/>
  <c r="I40" i="19"/>
  <c r="I44" i="19" s="1"/>
  <c r="I46" i="19" s="1"/>
  <c r="E40" i="19"/>
  <c r="R39" i="19"/>
  <c r="Q39" i="19"/>
  <c r="P39" i="19"/>
  <c r="R38" i="19"/>
  <c r="Q38" i="19"/>
  <c r="E38" i="19" s="1"/>
  <c r="P38" i="19"/>
  <c r="C38" i="19"/>
  <c r="C35" i="19"/>
  <c r="D35" i="19" s="1"/>
  <c r="E35" i="19" s="1"/>
  <c r="F35" i="19" s="1"/>
  <c r="G35" i="19" s="1"/>
  <c r="H35" i="19" s="1"/>
  <c r="I35" i="19" s="1"/>
  <c r="J35" i="19" s="1"/>
  <c r="K35" i="19" s="1"/>
  <c r="L35" i="19" s="1"/>
  <c r="M35" i="19" s="1"/>
  <c r="B28" i="19"/>
  <c r="N27" i="19"/>
  <c r="N26" i="19"/>
  <c r="B25" i="19"/>
  <c r="N24" i="19"/>
  <c r="N23" i="19"/>
  <c r="N22" i="19"/>
  <c r="N21" i="19"/>
  <c r="N20" i="19"/>
  <c r="N16" i="19"/>
  <c r="N15" i="19"/>
  <c r="B14" i="19"/>
  <c r="B17" i="19" s="1"/>
  <c r="N13" i="19"/>
  <c r="N12" i="19"/>
  <c r="N11" i="19"/>
  <c r="N10" i="19"/>
  <c r="N9" i="19"/>
  <c r="D6" i="19"/>
  <c r="E6" i="19" s="1"/>
  <c r="F6" i="19" s="1"/>
  <c r="G6" i="19" s="1"/>
  <c r="H6" i="19" s="1"/>
  <c r="I6" i="19" s="1"/>
  <c r="J6" i="19" s="1"/>
  <c r="K6" i="19" s="1"/>
  <c r="L6" i="19" s="1"/>
  <c r="M6" i="19" s="1"/>
  <c r="D38" i="19" l="1"/>
  <c r="C40" i="19"/>
  <c r="J40" i="19"/>
  <c r="J44" i="19" s="1"/>
  <c r="J46" i="19" s="1"/>
  <c r="F38" i="19"/>
  <c r="H38" i="19"/>
  <c r="H44" i="19" s="1"/>
  <c r="H46" i="19" s="1"/>
  <c r="G40" i="19"/>
  <c r="B30" i="19"/>
  <c r="G38" i="19"/>
  <c r="N38" i="19" s="1"/>
  <c r="C39" i="19"/>
  <c r="C44" i="19" s="1"/>
  <c r="C46" i="19" s="1"/>
  <c r="D41" i="19"/>
  <c r="E42" i="19"/>
  <c r="N45" i="19"/>
  <c r="F42" i="19"/>
  <c r="D43" i="19"/>
  <c r="N43" i="19" s="1"/>
  <c r="N41" i="19"/>
  <c r="G42" i="19"/>
  <c r="E43" i="19"/>
  <c r="F40" i="19"/>
  <c r="D40" i="19"/>
  <c r="B46" i="13"/>
  <c r="B43" i="4"/>
  <c r="N39" i="19" l="1"/>
  <c r="G44" i="19"/>
  <c r="G46" i="19" s="1"/>
  <c r="N42" i="19"/>
  <c r="N40" i="19"/>
  <c r="F44" i="19"/>
  <c r="F46" i="19" s="1"/>
  <c r="N44" i="19"/>
  <c r="N46" i="19" s="1"/>
  <c r="E44" i="19"/>
  <c r="E46" i="19" s="1"/>
  <c r="D44" i="19"/>
  <c r="D46" i="19" s="1"/>
  <c r="Q29" i="8"/>
  <c r="Q28" i="8"/>
  <c r="Q27" i="8"/>
  <c r="Q26" i="8"/>
  <c r="Q25" i="8"/>
  <c r="Q24" i="8"/>
  <c r="Q23" i="8"/>
  <c r="Q22" i="8"/>
  <c r="Q21" i="8"/>
  <c r="Q20" i="8"/>
  <c r="Q19" i="8"/>
  <c r="P19" i="8"/>
  <c r="Q20" i="16"/>
  <c r="Q21" i="16"/>
  <c r="Q22" i="16"/>
  <c r="Q23" i="16"/>
  <c r="Q24" i="16"/>
  <c r="Q25" i="16"/>
  <c r="Q26" i="16"/>
  <c r="Q27" i="16"/>
  <c r="Q28" i="16"/>
  <c r="Q29" i="16"/>
  <c r="Q19" i="16"/>
  <c r="P19" i="16"/>
  <c r="R19" i="8" l="1"/>
  <c r="O20" i="8" s="1"/>
  <c r="P20" i="8" s="1"/>
  <c r="R20" i="8" s="1"/>
  <c r="O21" i="8" s="1"/>
  <c r="R19" i="16"/>
  <c r="O20" i="16" s="1"/>
  <c r="P20" i="16" s="1"/>
  <c r="R20" i="16" s="1"/>
  <c r="O21" i="16" s="1"/>
  <c r="P21" i="8" l="1"/>
  <c r="R21" i="8" s="1"/>
  <c r="O22" i="8" s="1"/>
  <c r="P21" i="16"/>
  <c r="R21" i="16" s="1"/>
  <c r="P22" i="8" l="1"/>
  <c r="R22" i="8" s="1"/>
  <c r="O23" i="8" s="1"/>
  <c r="O22" i="16"/>
  <c r="P23" i="8" l="1"/>
  <c r="R23" i="8" s="1"/>
  <c r="O24" i="8" s="1"/>
  <c r="P22" i="16"/>
  <c r="R22" i="16" s="1"/>
  <c r="O23" i="16" s="1"/>
  <c r="P24" i="8" l="1"/>
  <c r="R24" i="8" s="1"/>
  <c r="O25" i="8" s="1"/>
  <c r="P23" i="16"/>
  <c r="R23" i="16" s="1"/>
  <c r="P25" i="8" l="1"/>
  <c r="R25" i="8" s="1"/>
  <c r="O26" i="8" s="1"/>
  <c r="O24" i="16"/>
  <c r="P26" i="8" l="1"/>
  <c r="R26" i="8" s="1"/>
  <c r="O27" i="8" s="1"/>
  <c r="P24" i="16"/>
  <c r="R24" i="16" s="1"/>
  <c r="P27" i="8" l="1"/>
  <c r="R27" i="8" s="1"/>
  <c r="O28" i="8" s="1"/>
  <c r="O25" i="16"/>
  <c r="P28" i="8" l="1"/>
  <c r="R28" i="8" s="1"/>
  <c r="O29" i="8" s="1"/>
  <c r="P25" i="16"/>
  <c r="R25" i="16" s="1"/>
  <c r="P29" i="8" l="1"/>
  <c r="R29" i="8" s="1"/>
  <c r="O26" i="16"/>
  <c r="P26" i="16" l="1"/>
  <c r="R26" i="16" s="1"/>
  <c r="O27" i="16" l="1"/>
  <c r="P27" i="16" l="1"/>
  <c r="R27" i="16" s="1"/>
  <c r="O28" i="16" l="1"/>
  <c r="P28" i="16" l="1"/>
  <c r="R28" i="16" s="1"/>
  <c r="O29" i="16" l="1"/>
  <c r="P29" i="16" l="1"/>
  <c r="R29" i="16" s="1"/>
  <c r="E19" i="14" l="1"/>
  <c r="E20" i="14"/>
  <c r="E21" i="14"/>
  <c r="F22" i="14"/>
  <c r="E14" i="21" s="1"/>
  <c r="G21" i="14"/>
  <c r="G20" i="14"/>
  <c r="H20" i="14" s="1"/>
  <c r="I20" i="14" s="1"/>
  <c r="G19" i="14"/>
  <c r="H19" i="14" s="1"/>
  <c r="I19" i="14" s="1"/>
  <c r="H21" i="14" l="1"/>
  <c r="I21" i="14" s="1"/>
  <c r="J21" i="14" s="1"/>
  <c r="J20" i="14"/>
  <c r="J19" i="14"/>
  <c r="B37" i="16"/>
  <c r="B38" i="16"/>
  <c r="B39" i="16"/>
  <c r="B40" i="16"/>
  <c r="B41" i="16"/>
  <c r="B42" i="16"/>
  <c r="B43" i="16"/>
  <c r="B44" i="16"/>
  <c r="B44" i="4"/>
  <c r="B45" i="4"/>
  <c r="B45" i="13"/>
  <c r="B44" i="13"/>
  <c r="B43" i="13"/>
  <c r="B45" i="15"/>
  <c r="B44" i="15"/>
  <c r="B43" i="15"/>
  <c r="J22" i="14" l="1"/>
  <c r="I22" i="14"/>
  <c r="F16" i="14"/>
  <c r="F24" i="14" s="1"/>
  <c r="G97" i="21"/>
  <c r="G89" i="21"/>
  <c r="D8" i="21" l="1"/>
  <c r="D9" i="21"/>
  <c r="D10" i="21"/>
  <c r="D11" i="21"/>
  <c r="D12" i="21"/>
  <c r="D13" i="21"/>
  <c r="C8" i="21"/>
  <c r="C9" i="21"/>
  <c r="C10" i="21"/>
  <c r="C11" i="21"/>
  <c r="C12" i="21"/>
  <c r="C13" i="21"/>
  <c r="E8" i="21"/>
  <c r="E9" i="21"/>
  <c r="E10" i="21"/>
  <c r="E11" i="21"/>
  <c r="E12" i="21"/>
  <c r="E13" i="21"/>
  <c r="M44" i="18"/>
  <c r="L44" i="18"/>
  <c r="K44" i="18"/>
  <c r="R43" i="18"/>
  <c r="Q43" i="18"/>
  <c r="C43" i="18" s="1"/>
  <c r="P43" i="18"/>
  <c r="R42" i="18"/>
  <c r="Q42" i="18"/>
  <c r="F42" i="18" s="1"/>
  <c r="P42" i="18"/>
  <c r="R41" i="18"/>
  <c r="Q41" i="18"/>
  <c r="C41" i="18" s="1"/>
  <c r="P41" i="18"/>
  <c r="R40" i="18"/>
  <c r="Q40" i="18"/>
  <c r="F40" i="18" s="1"/>
  <c r="P40" i="18"/>
  <c r="R39" i="18"/>
  <c r="Q39" i="18"/>
  <c r="P39" i="18"/>
  <c r="R38" i="18"/>
  <c r="Q38" i="18"/>
  <c r="G38" i="18" s="1"/>
  <c r="P38" i="18"/>
  <c r="N27" i="18"/>
  <c r="N26" i="18"/>
  <c r="B25" i="18"/>
  <c r="B28" i="18" s="1"/>
  <c r="N24" i="18"/>
  <c r="N23" i="18"/>
  <c r="N22" i="18"/>
  <c r="N21" i="18"/>
  <c r="N20" i="18"/>
  <c r="N16" i="18"/>
  <c r="N15" i="18"/>
  <c r="B14" i="18"/>
  <c r="B17" i="18" s="1"/>
  <c r="B30" i="18" s="1"/>
  <c r="N13" i="18"/>
  <c r="N12" i="18"/>
  <c r="N11" i="18"/>
  <c r="N10" i="18"/>
  <c r="N9" i="18"/>
  <c r="D6" i="18"/>
  <c r="E6" i="18" s="1"/>
  <c r="F6" i="18" s="1"/>
  <c r="G6" i="18" s="1"/>
  <c r="H6" i="18" s="1"/>
  <c r="I6" i="18" s="1"/>
  <c r="J6" i="18" s="1"/>
  <c r="K6" i="18" s="1"/>
  <c r="L6" i="18" s="1"/>
  <c r="M6" i="18" s="1"/>
  <c r="M44" i="17"/>
  <c r="L44" i="17"/>
  <c r="K44" i="17"/>
  <c r="R43" i="17"/>
  <c r="Q43" i="17"/>
  <c r="C43" i="17" s="1"/>
  <c r="P43" i="17"/>
  <c r="R42" i="17"/>
  <c r="Q42" i="17"/>
  <c r="C42" i="17" s="1"/>
  <c r="P42" i="17"/>
  <c r="R41" i="17"/>
  <c r="Q41" i="17"/>
  <c r="C41" i="17" s="1"/>
  <c r="P41" i="17"/>
  <c r="R40" i="17"/>
  <c r="Q40" i="17"/>
  <c r="I40" i="17" s="1"/>
  <c r="I44" i="17" s="1"/>
  <c r="P40" i="17"/>
  <c r="R39" i="17"/>
  <c r="Q39" i="17"/>
  <c r="P39" i="17"/>
  <c r="R38" i="17"/>
  <c r="Q38" i="17"/>
  <c r="D38" i="17" s="1"/>
  <c r="P38" i="17"/>
  <c r="N27" i="17"/>
  <c r="N26" i="17"/>
  <c r="B25" i="17"/>
  <c r="B28" i="17" s="1"/>
  <c r="N24" i="17"/>
  <c r="N23" i="17"/>
  <c r="N22" i="17"/>
  <c r="N21" i="17"/>
  <c r="N20" i="17"/>
  <c r="N16" i="17"/>
  <c r="N15" i="17"/>
  <c r="B14" i="17"/>
  <c r="B17" i="17" s="1"/>
  <c r="B30" i="17" s="1"/>
  <c r="N13" i="17"/>
  <c r="N12" i="17"/>
  <c r="N11" i="17"/>
  <c r="N10" i="17"/>
  <c r="N9" i="17"/>
  <c r="D6" i="17"/>
  <c r="E6" i="17" s="1"/>
  <c r="F6" i="17" s="1"/>
  <c r="G6" i="17" s="1"/>
  <c r="H6" i="17" s="1"/>
  <c r="I6" i="17" s="1"/>
  <c r="J6" i="17" s="1"/>
  <c r="K6" i="17" s="1"/>
  <c r="L6" i="17" s="1"/>
  <c r="M6" i="17" s="1"/>
  <c r="D43" i="17" l="1"/>
  <c r="N43" i="17" s="1"/>
  <c r="H40" i="18"/>
  <c r="H38" i="17"/>
  <c r="E43" i="17"/>
  <c r="D41" i="17"/>
  <c r="N41" i="17" s="1"/>
  <c r="L37" i="15"/>
  <c r="B29" i="16"/>
  <c r="C39" i="17"/>
  <c r="N39" i="17" s="1"/>
  <c r="B27" i="16"/>
  <c r="J37" i="15"/>
  <c r="K37" i="15"/>
  <c r="B28" i="16"/>
  <c r="G42" i="17"/>
  <c r="J40" i="18"/>
  <c r="J44" i="18" s="1"/>
  <c r="I37" i="13" s="1"/>
  <c r="E15" i="21"/>
  <c r="C15" i="21"/>
  <c r="D15" i="21"/>
  <c r="C40" i="18"/>
  <c r="E40" i="18"/>
  <c r="H38" i="18"/>
  <c r="H44" i="18" s="1"/>
  <c r="G37" i="13" s="1"/>
  <c r="G40" i="18"/>
  <c r="I40" i="18"/>
  <c r="I44" i="18" s="1"/>
  <c r="D42" i="18"/>
  <c r="G42" i="18"/>
  <c r="C38" i="18"/>
  <c r="E38" i="18"/>
  <c r="D40" i="18"/>
  <c r="C39" i="18"/>
  <c r="N39" i="18" s="1"/>
  <c r="D41" i="18"/>
  <c r="N41" i="18" s="1"/>
  <c r="F38" i="17"/>
  <c r="G38" i="17"/>
  <c r="C40" i="17"/>
  <c r="J40" i="17"/>
  <c r="J44" i="17" s="1"/>
  <c r="D42" i="17"/>
  <c r="E42" i="17"/>
  <c r="F42" i="17"/>
  <c r="E43" i="18"/>
  <c r="F38" i="18"/>
  <c r="F44" i="18" s="1"/>
  <c r="E42" i="18"/>
  <c r="D43" i="18"/>
  <c r="D40" i="17"/>
  <c r="E40" i="17"/>
  <c r="F40" i="17"/>
  <c r="G40" i="17"/>
  <c r="C38" i="17"/>
  <c r="H40" i="17"/>
  <c r="H44" i="17" s="1"/>
  <c r="E38" i="17"/>
  <c r="D38" i="18"/>
  <c r="C42" i="18"/>
  <c r="G8" i="16"/>
  <c r="O28" i="15"/>
  <c r="O30" i="15"/>
  <c r="O14" i="15"/>
  <c r="C35" i="15"/>
  <c r="B35" i="15"/>
  <c r="A35" i="15"/>
  <c r="O27" i="15"/>
  <c r="L27" i="15"/>
  <c r="K27" i="15"/>
  <c r="J27" i="15"/>
  <c r="I27" i="15"/>
  <c r="H27" i="15"/>
  <c r="G27" i="15"/>
  <c r="F27" i="15"/>
  <c r="E27" i="15"/>
  <c r="D27" i="15"/>
  <c r="C27" i="15"/>
  <c r="B27" i="15"/>
  <c r="O26" i="15"/>
  <c r="L26" i="15"/>
  <c r="K26" i="15"/>
  <c r="J26" i="15"/>
  <c r="I26" i="15"/>
  <c r="H26" i="15"/>
  <c r="G26" i="15"/>
  <c r="F26" i="15"/>
  <c r="E26" i="15"/>
  <c r="D26" i="15"/>
  <c r="C26" i="15"/>
  <c r="B26" i="15"/>
  <c r="O25" i="15"/>
  <c r="O24" i="15"/>
  <c r="L24" i="15"/>
  <c r="K24" i="15"/>
  <c r="J24" i="15"/>
  <c r="I24" i="15"/>
  <c r="H24" i="15"/>
  <c r="G24" i="15"/>
  <c r="F24" i="15"/>
  <c r="E24" i="15"/>
  <c r="D24" i="15"/>
  <c r="C24" i="15"/>
  <c r="B24" i="15"/>
  <c r="O23" i="15"/>
  <c r="L23" i="15"/>
  <c r="K23" i="15"/>
  <c r="J23" i="15"/>
  <c r="I23" i="15"/>
  <c r="H23" i="15"/>
  <c r="G23" i="15"/>
  <c r="F23" i="15"/>
  <c r="E23" i="15"/>
  <c r="D23" i="15"/>
  <c r="C23" i="15"/>
  <c r="B23" i="15"/>
  <c r="O22" i="15"/>
  <c r="L22" i="15"/>
  <c r="K22" i="15"/>
  <c r="J22" i="15"/>
  <c r="I22" i="15"/>
  <c r="H22" i="15"/>
  <c r="G22" i="15"/>
  <c r="F22" i="15"/>
  <c r="E22" i="15"/>
  <c r="D22" i="15"/>
  <c r="C22" i="15"/>
  <c r="B22" i="15"/>
  <c r="O21" i="15"/>
  <c r="L21" i="15"/>
  <c r="K21" i="15"/>
  <c r="J21" i="15"/>
  <c r="I21" i="15"/>
  <c r="H21" i="15"/>
  <c r="G21" i="15"/>
  <c r="F21" i="15"/>
  <c r="E21" i="15"/>
  <c r="D21" i="15"/>
  <c r="C21" i="15"/>
  <c r="B21" i="15"/>
  <c r="O20" i="15"/>
  <c r="L20" i="15"/>
  <c r="L25" i="15" s="1"/>
  <c r="K20" i="15"/>
  <c r="K25" i="15" s="1"/>
  <c r="J20" i="15"/>
  <c r="I20" i="15"/>
  <c r="H20" i="15"/>
  <c r="G20" i="15"/>
  <c r="F20" i="15"/>
  <c r="E20" i="15"/>
  <c r="D20" i="15"/>
  <c r="D25" i="15" s="1"/>
  <c r="C20" i="15"/>
  <c r="B20" i="15"/>
  <c r="O16" i="15"/>
  <c r="L16" i="15"/>
  <c r="K16" i="15"/>
  <c r="J16" i="15"/>
  <c r="I16" i="15"/>
  <c r="H16" i="15"/>
  <c r="G16" i="15"/>
  <c r="F16" i="15"/>
  <c r="E16" i="15"/>
  <c r="D16" i="15"/>
  <c r="C16" i="15"/>
  <c r="B16" i="15"/>
  <c r="O15" i="15"/>
  <c r="L15" i="15"/>
  <c r="K15" i="15"/>
  <c r="J15" i="15"/>
  <c r="I15" i="15"/>
  <c r="H15" i="15"/>
  <c r="G15" i="15"/>
  <c r="F15" i="15"/>
  <c r="E15" i="15"/>
  <c r="D15" i="15"/>
  <c r="C15" i="15"/>
  <c r="B15" i="15"/>
  <c r="O13" i="15"/>
  <c r="L13" i="15"/>
  <c r="K13" i="15"/>
  <c r="J13" i="15"/>
  <c r="I13" i="15"/>
  <c r="H13" i="15"/>
  <c r="G13" i="15"/>
  <c r="F13" i="15"/>
  <c r="E13" i="15"/>
  <c r="D13" i="15"/>
  <c r="C13" i="15"/>
  <c r="B13" i="15"/>
  <c r="O12" i="15"/>
  <c r="L12" i="15"/>
  <c r="K12" i="15"/>
  <c r="J12" i="15"/>
  <c r="I12" i="15"/>
  <c r="H12" i="15"/>
  <c r="G12" i="15"/>
  <c r="F12" i="15"/>
  <c r="E12" i="15"/>
  <c r="D12" i="15"/>
  <c r="C12" i="15"/>
  <c r="B12" i="15"/>
  <c r="O11" i="15"/>
  <c r="L11" i="15"/>
  <c r="K11" i="15"/>
  <c r="J11" i="15"/>
  <c r="I11" i="15"/>
  <c r="H11" i="15"/>
  <c r="G11" i="15"/>
  <c r="F11" i="15"/>
  <c r="E11" i="15"/>
  <c r="D11" i="15"/>
  <c r="C11" i="15"/>
  <c r="B11" i="15"/>
  <c r="O10" i="15"/>
  <c r="L10" i="15"/>
  <c r="K10" i="15"/>
  <c r="J10" i="15"/>
  <c r="I10" i="15"/>
  <c r="H10" i="15"/>
  <c r="G10" i="15"/>
  <c r="F10" i="15"/>
  <c r="E10" i="15"/>
  <c r="D10" i="15"/>
  <c r="C10" i="15"/>
  <c r="B10" i="15"/>
  <c r="O9" i="15"/>
  <c r="L9" i="15"/>
  <c r="K9" i="15"/>
  <c r="J9" i="15"/>
  <c r="I9" i="15"/>
  <c r="H9" i="15"/>
  <c r="G9" i="15"/>
  <c r="F9" i="15"/>
  <c r="F14" i="15" s="1"/>
  <c r="F17" i="15" s="1"/>
  <c r="E9" i="15"/>
  <c r="D9" i="15"/>
  <c r="C9" i="15"/>
  <c r="B9" i="15"/>
  <c r="C6" i="15"/>
  <c r="B6" i="15"/>
  <c r="B18" i="16"/>
  <c r="D18" i="16" s="1"/>
  <c r="G15" i="14"/>
  <c r="H15" i="14" s="1"/>
  <c r="I15" i="14" s="1"/>
  <c r="J15" i="14" s="1"/>
  <c r="G14" i="14"/>
  <c r="H14" i="14" s="1"/>
  <c r="I14" i="14" s="1"/>
  <c r="G13" i="14"/>
  <c r="H13" i="14" s="1"/>
  <c r="I13" i="14" s="1"/>
  <c r="J13" i="14" s="1"/>
  <c r="G12" i="14"/>
  <c r="H12" i="14" s="1"/>
  <c r="I12" i="14" s="1"/>
  <c r="J12" i="14" s="1"/>
  <c r="G11" i="14"/>
  <c r="H11" i="14" s="1"/>
  <c r="I11" i="14" s="1"/>
  <c r="J11" i="14" s="1"/>
  <c r="G10" i="14"/>
  <c r="H10" i="14" s="1"/>
  <c r="I10" i="14" s="1"/>
  <c r="O28" i="13"/>
  <c r="D35" i="13"/>
  <c r="C35" i="13"/>
  <c r="L37" i="13"/>
  <c r="K37" i="13"/>
  <c r="J37" i="13"/>
  <c r="B35" i="13"/>
  <c r="A35" i="13"/>
  <c r="O27" i="13"/>
  <c r="L27" i="13"/>
  <c r="K27" i="13"/>
  <c r="J27" i="13"/>
  <c r="I27" i="13"/>
  <c r="H27" i="13"/>
  <c r="G27" i="13"/>
  <c r="F27" i="13"/>
  <c r="E27" i="13"/>
  <c r="D27" i="13"/>
  <c r="C27" i="13"/>
  <c r="B27" i="13"/>
  <c r="O26" i="13"/>
  <c r="L26" i="13"/>
  <c r="K26" i="13"/>
  <c r="J26" i="13"/>
  <c r="I26" i="13"/>
  <c r="H26" i="13"/>
  <c r="G26" i="13"/>
  <c r="F26" i="13"/>
  <c r="E26" i="13"/>
  <c r="D26" i="13"/>
  <c r="C26" i="13"/>
  <c r="B26" i="13"/>
  <c r="O25" i="13"/>
  <c r="O24" i="13"/>
  <c r="L24" i="13"/>
  <c r="K24" i="13"/>
  <c r="J24" i="13"/>
  <c r="I24" i="13"/>
  <c r="H24" i="13"/>
  <c r="G24" i="13"/>
  <c r="F24" i="13"/>
  <c r="E24" i="13"/>
  <c r="D24" i="13"/>
  <c r="C24" i="13"/>
  <c r="B24" i="13"/>
  <c r="O23" i="13"/>
  <c r="L23" i="13"/>
  <c r="K23" i="13"/>
  <c r="J23" i="13"/>
  <c r="I23" i="13"/>
  <c r="H23" i="13"/>
  <c r="G23" i="13"/>
  <c r="F23" i="13"/>
  <c r="E23" i="13"/>
  <c r="D23" i="13"/>
  <c r="C23" i="13"/>
  <c r="B23" i="13"/>
  <c r="O22" i="13"/>
  <c r="L22" i="13"/>
  <c r="K22" i="13"/>
  <c r="J22" i="13"/>
  <c r="I22" i="13"/>
  <c r="H22" i="13"/>
  <c r="G22" i="13"/>
  <c r="F22" i="13"/>
  <c r="E22" i="13"/>
  <c r="D22" i="13"/>
  <c r="C22" i="13"/>
  <c r="B22" i="13"/>
  <c r="O21" i="13"/>
  <c r="L21" i="13"/>
  <c r="K21" i="13"/>
  <c r="J21" i="13"/>
  <c r="I21" i="13"/>
  <c r="H21" i="13"/>
  <c r="G21" i="13"/>
  <c r="F21" i="13"/>
  <c r="E21" i="13"/>
  <c r="D21" i="13"/>
  <c r="C21" i="13"/>
  <c r="B21" i="13"/>
  <c r="O20" i="13"/>
  <c r="L20" i="13"/>
  <c r="K20" i="13"/>
  <c r="J20" i="13"/>
  <c r="I20" i="13"/>
  <c r="H20" i="13"/>
  <c r="G20" i="13"/>
  <c r="G25" i="13" s="1"/>
  <c r="F20" i="13"/>
  <c r="E20" i="13"/>
  <c r="D20" i="13"/>
  <c r="C20" i="13"/>
  <c r="B20" i="13"/>
  <c r="O16" i="13"/>
  <c r="L16" i="13"/>
  <c r="K16" i="13"/>
  <c r="J16" i="13"/>
  <c r="I16" i="13"/>
  <c r="H16" i="13"/>
  <c r="G16" i="13"/>
  <c r="F16" i="13"/>
  <c r="E16" i="13"/>
  <c r="D16" i="13"/>
  <c r="C16" i="13"/>
  <c r="B16" i="13"/>
  <c r="O15" i="13"/>
  <c r="L15" i="13"/>
  <c r="K15" i="13"/>
  <c r="J15" i="13"/>
  <c r="I15" i="13"/>
  <c r="H15" i="13"/>
  <c r="G15" i="13"/>
  <c r="F15" i="13"/>
  <c r="E15" i="13"/>
  <c r="D15" i="13"/>
  <c r="C15" i="13"/>
  <c r="B15" i="13"/>
  <c r="O14" i="13"/>
  <c r="O13" i="13"/>
  <c r="L13" i="13"/>
  <c r="K13" i="13"/>
  <c r="J13" i="13"/>
  <c r="I13" i="13"/>
  <c r="H13" i="13"/>
  <c r="G13" i="13"/>
  <c r="F13" i="13"/>
  <c r="E13" i="13"/>
  <c r="D13" i="13"/>
  <c r="C13" i="13"/>
  <c r="B13" i="13"/>
  <c r="O12" i="13"/>
  <c r="L12" i="13"/>
  <c r="K12" i="13"/>
  <c r="J12" i="13"/>
  <c r="I12" i="13"/>
  <c r="H12" i="13"/>
  <c r="G12" i="13"/>
  <c r="F12" i="13"/>
  <c r="E12" i="13"/>
  <c r="D12" i="13"/>
  <c r="C12" i="13"/>
  <c r="B12" i="13"/>
  <c r="O11" i="13"/>
  <c r="L11" i="13"/>
  <c r="K11" i="13"/>
  <c r="J11" i="13"/>
  <c r="I11" i="13"/>
  <c r="H11" i="13"/>
  <c r="G11" i="13"/>
  <c r="F11" i="13"/>
  <c r="E11" i="13"/>
  <c r="D11" i="13"/>
  <c r="C11" i="13"/>
  <c r="B11" i="13"/>
  <c r="O10" i="13"/>
  <c r="L10" i="13"/>
  <c r="K10" i="13"/>
  <c r="J10" i="13"/>
  <c r="I10" i="13"/>
  <c r="H10" i="13"/>
  <c r="G10" i="13"/>
  <c r="F10" i="13"/>
  <c r="E10" i="13"/>
  <c r="D10" i="13"/>
  <c r="C10" i="13"/>
  <c r="B10" i="13"/>
  <c r="O9" i="13"/>
  <c r="L9" i="13"/>
  <c r="L14" i="13" s="1"/>
  <c r="K9" i="13"/>
  <c r="J9" i="13"/>
  <c r="I9" i="13"/>
  <c r="H9" i="13"/>
  <c r="G9" i="13"/>
  <c r="F9" i="13"/>
  <c r="E9" i="13"/>
  <c r="E14" i="13" s="1"/>
  <c r="D9" i="13"/>
  <c r="C9" i="13"/>
  <c r="B9" i="13"/>
  <c r="C6" i="13"/>
  <c r="B6" i="13"/>
  <c r="C35" i="18" s="1"/>
  <c r="D35" i="18" s="1"/>
  <c r="E35" i="18" s="1"/>
  <c r="F35" i="18" s="1"/>
  <c r="G35" i="18" s="1"/>
  <c r="H35" i="18" s="1"/>
  <c r="I35" i="18" s="1"/>
  <c r="J35" i="18" s="1"/>
  <c r="K35" i="18" s="1"/>
  <c r="L35" i="18" s="1"/>
  <c r="M35" i="18" s="1"/>
  <c r="F18" i="12"/>
  <c r="G15" i="12"/>
  <c r="H15" i="12" s="1"/>
  <c r="I15" i="12" s="1"/>
  <c r="J15" i="12" s="1"/>
  <c r="G14" i="12"/>
  <c r="H14" i="12" s="1"/>
  <c r="I14" i="12" s="1"/>
  <c r="J14" i="12" s="1"/>
  <c r="G13" i="12"/>
  <c r="H13" i="12" s="1"/>
  <c r="I13" i="12" s="1"/>
  <c r="J13" i="12" s="1"/>
  <c r="G12" i="12"/>
  <c r="H12" i="12" s="1"/>
  <c r="I12" i="12" s="1"/>
  <c r="J12" i="12" s="1"/>
  <c r="G11" i="12"/>
  <c r="H11" i="12" s="1"/>
  <c r="I11" i="12" s="1"/>
  <c r="J11" i="12" s="1"/>
  <c r="G10" i="12"/>
  <c r="H10" i="12" s="1"/>
  <c r="I10" i="12" s="1"/>
  <c r="F44" i="17" l="1"/>
  <c r="G44" i="18"/>
  <c r="G37" i="15"/>
  <c r="B24" i="16"/>
  <c r="B23" i="16"/>
  <c r="F37" i="15"/>
  <c r="D25" i="13"/>
  <c r="L25" i="13"/>
  <c r="I37" i="15"/>
  <c r="B26" i="16"/>
  <c r="K28" i="15"/>
  <c r="H37" i="15"/>
  <c r="B25" i="16"/>
  <c r="I14" i="15"/>
  <c r="I17" i="15" s="1"/>
  <c r="J14" i="14"/>
  <c r="N40" i="18"/>
  <c r="N42" i="17"/>
  <c r="N42" i="18"/>
  <c r="C44" i="18"/>
  <c r="B37" i="13" s="1"/>
  <c r="E44" i="18"/>
  <c r="E44" i="17"/>
  <c r="N38" i="17"/>
  <c r="N40" i="17"/>
  <c r="G44" i="17"/>
  <c r="D44" i="17"/>
  <c r="N43" i="18"/>
  <c r="C44" i="17"/>
  <c r="A20" i="16"/>
  <c r="A21" i="16" s="1"/>
  <c r="A22" i="16" s="1"/>
  <c r="I25" i="13"/>
  <c r="I28" i="13" s="1"/>
  <c r="E17" i="13"/>
  <c r="D28" i="13"/>
  <c r="L28" i="13"/>
  <c r="C14" i="13"/>
  <c r="C17" i="13" s="1"/>
  <c r="K14" i="13"/>
  <c r="F25" i="13"/>
  <c r="F28" i="13" s="1"/>
  <c r="L17" i="13"/>
  <c r="L30" i="13" s="1"/>
  <c r="L40" i="13" s="1"/>
  <c r="G28" i="13"/>
  <c r="M26" i="13"/>
  <c r="P26" i="13" s="1"/>
  <c r="M15" i="15"/>
  <c r="P15" i="15" s="1"/>
  <c r="K14" i="15"/>
  <c r="K17" i="15" s="1"/>
  <c r="K30" i="15" s="1"/>
  <c r="K40" i="15" s="1"/>
  <c r="M16" i="15"/>
  <c r="P16" i="15" s="1"/>
  <c r="B14" i="15"/>
  <c r="B17" i="15" s="1"/>
  <c r="B25" i="15"/>
  <c r="B28" i="15" s="1"/>
  <c r="H25" i="15"/>
  <c r="H28" i="15" s="1"/>
  <c r="M26" i="15"/>
  <c r="P26" i="15" s="1"/>
  <c r="J14" i="15"/>
  <c r="J17" i="15" s="1"/>
  <c r="M27" i="15"/>
  <c r="P27" i="15" s="1"/>
  <c r="G25" i="15"/>
  <c r="G28" i="15" s="1"/>
  <c r="E14" i="15"/>
  <c r="E17" i="15" s="1"/>
  <c r="M23" i="15"/>
  <c r="P23" i="15" s="1"/>
  <c r="M10" i="15"/>
  <c r="P10" i="15" s="1"/>
  <c r="D28" i="15"/>
  <c r="L28" i="15"/>
  <c r="D14" i="13"/>
  <c r="D17" i="13" s="1"/>
  <c r="M10" i="13"/>
  <c r="P10" i="13" s="1"/>
  <c r="J14" i="13"/>
  <c r="J17" i="13" s="1"/>
  <c r="M12" i="13"/>
  <c r="P12" i="13" s="1"/>
  <c r="G14" i="13"/>
  <c r="G17" i="13" s="1"/>
  <c r="M15" i="13"/>
  <c r="P15" i="13" s="1"/>
  <c r="M20" i="13"/>
  <c r="P20" i="13" s="1"/>
  <c r="J25" i="13"/>
  <c r="J28" i="13" s="1"/>
  <c r="M22" i="13"/>
  <c r="P22" i="13" s="1"/>
  <c r="M24" i="13"/>
  <c r="P24" i="13" s="1"/>
  <c r="H14" i="13"/>
  <c r="H17" i="13" s="1"/>
  <c r="K25" i="13"/>
  <c r="K28" i="13" s="1"/>
  <c r="M27" i="13"/>
  <c r="P27" i="13" s="1"/>
  <c r="I14" i="13"/>
  <c r="I17" i="13" s="1"/>
  <c r="H25" i="13"/>
  <c r="H28" i="13" s="1"/>
  <c r="C25" i="13"/>
  <c r="C28" i="13" s="1"/>
  <c r="M9" i="13"/>
  <c r="F14" i="13"/>
  <c r="F17" i="13" s="1"/>
  <c r="M11" i="13"/>
  <c r="P11" i="13" s="1"/>
  <c r="M13" i="13"/>
  <c r="P13" i="13" s="1"/>
  <c r="E25" i="13"/>
  <c r="E28" i="13" s="1"/>
  <c r="D44" i="18"/>
  <c r="N38" i="18"/>
  <c r="K17" i="13"/>
  <c r="M16" i="13"/>
  <c r="P16" i="13" s="1"/>
  <c r="M21" i="13"/>
  <c r="P21" i="13" s="1"/>
  <c r="M23" i="13"/>
  <c r="P23" i="13" s="1"/>
  <c r="F25" i="15"/>
  <c r="F28" i="15" s="1"/>
  <c r="F30" i="15" s="1"/>
  <c r="D14" i="15"/>
  <c r="D17" i="15" s="1"/>
  <c r="L14" i="15"/>
  <c r="L17" i="15" s="1"/>
  <c r="M11" i="15"/>
  <c r="P11" i="15" s="1"/>
  <c r="M13" i="15"/>
  <c r="P13" i="15" s="1"/>
  <c r="M24" i="15"/>
  <c r="P24" i="15" s="1"/>
  <c r="G14" i="15"/>
  <c r="G17" i="15" s="1"/>
  <c r="J25" i="15"/>
  <c r="J28" i="15" s="1"/>
  <c r="H14" i="15"/>
  <c r="H17" i="15" s="1"/>
  <c r="M22" i="15"/>
  <c r="P22" i="15" s="1"/>
  <c r="E25" i="15"/>
  <c r="E28" i="15" s="1"/>
  <c r="M21" i="15"/>
  <c r="P21" i="15" s="1"/>
  <c r="C25" i="15"/>
  <c r="C28" i="15" s="1"/>
  <c r="M20" i="15"/>
  <c r="M12" i="15"/>
  <c r="P12" i="15" s="1"/>
  <c r="D35" i="15"/>
  <c r="D6" i="15"/>
  <c r="C14" i="15"/>
  <c r="C17" i="15" s="1"/>
  <c r="M9" i="15"/>
  <c r="I25" i="15"/>
  <c r="I28" i="15" s="1"/>
  <c r="I30" i="15" s="1"/>
  <c r="O17" i="15"/>
  <c r="J10" i="14"/>
  <c r="O30" i="13"/>
  <c r="O17" i="13"/>
  <c r="E37" i="13"/>
  <c r="D6" i="13"/>
  <c r="B25" i="13"/>
  <c r="B28" i="13" s="1"/>
  <c r="B14" i="13"/>
  <c r="B17" i="13" s="1"/>
  <c r="H37" i="13"/>
  <c r="J10" i="12"/>
  <c r="I18" i="12" s="1"/>
  <c r="I20" i="12" s="1"/>
  <c r="D92" i="21" s="1"/>
  <c r="G8" i="8"/>
  <c r="B29" i="8"/>
  <c r="B28" i="8"/>
  <c r="B27" i="8"/>
  <c r="B26" i="8"/>
  <c r="L37" i="4"/>
  <c r="O14" i="4"/>
  <c r="K37" i="4"/>
  <c r="J37" i="4"/>
  <c r="J16" i="14" l="1"/>
  <c r="J24" i="14" s="1"/>
  <c r="D30" i="15"/>
  <c r="H30" i="15"/>
  <c r="H40" i="15" s="1"/>
  <c r="D37" i="15"/>
  <c r="B21" i="16"/>
  <c r="B19" i="16"/>
  <c r="B37" i="15"/>
  <c r="B40" i="15" s="1"/>
  <c r="B41" i="15" s="1"/>
  <c r="E37" i="15"/>
  <c r="B22" i="16"/>
  <c r="I16" i="14"/>
  <c r="I24" i="14" s="1"/>
  <c r="C30" i="13"/>
  <c r="L30" i="15"/>
  <c r="L40" i="15" s="1"/>
  <c r="I30" i="13"/>
  <c r="I40" i="13" s="1"/>
  <c r="C37" i="15"/>
  <c r="B20" i="16"/>
  <c r="E30" i="13"/>
  <c r="E40" i="13" s="1"/>
  <c r="B30" i="15"/>
  <c r="N44" i="18"/>
  <c r="N44" i="17"/>
  <c r="I40" i="15"/>
  <c r="D30" i="13"/>
  <c r="J30" i="13"/>
  <c r="J40" i="13" s="1"/>
  <c r="F30" i="13"/>
  <c r="M14" i="13"/>
  <c r="M17" i="13" s="1"/>
  <c r="G30" i="13"/>
  <c r="G40" i="13" s="1"/>
  <c r="P9" i="13"/>
  <c r="H30" i="13"/>
  <c r="H40" i="13" s="1"/>
  <c r="A20" i="8"/>
  <c r="J30" i="15"/>
  <c r="J40" i="15" s="1"/>
  <c r="G30" i="15"/>
  <c r="G40" i="15" s="1"/>
  <c r="C30" i="15"/>
  <c r="C40" i="15" s="1"/>
  <c r="E30" i="15"/>
  <c r="M25" i="13"/>
  <c r="P25" i="13" s="1"/>
  <c r="K30" i="13"/>
  <c r="K40" i="13" s="1"/>
  <c r="A23" i="16"/>
  <c r="M14" i="15"/>
  <c r="P9" i="15"/>
  <c r="F40" i="15"/>
  <c r="M25" i="15"/>
  <c r="P20" i="15"/>
  <c r="E35" i="15"/>
  <c r="E6" i="15"/>
  <c r="F37" i="13"/>
  <c r="C37" i="13"/>
  <c r="E6" i="13"/>
  <c r="E35" i="13"/>
  <c r="B30" i="13"/>
  <c r="B40" i="13" s="1"/>
  <c r="D37" i="13"/>
  <c r="I22" i="12"/>
  <c r="E92" i="21" s="1"/>
  <c r="J18" i="12"/>
  <c r="O25" i="4"/>
  <c r="D40" i="13" l="1"/>
  <c r="C40" i="13"/>
  <c r="D40" i="15"/>
  <c r="B31" i="16"/>
  <c r="M28" i="13"/>
  <c r="P28" i="13" s="1"/>
  <c r="I26" i="14"/>
  <c r="I28" i="14" s="1"/>
  <c r="E96" i="21" s="1"/>
  <c r="E40" i="15"/>
  <c r="M37" i="15"/>
  <c r="B33" i="16" s="1"/>
  <c r="P14" i="13"/>
  <c r="F40" i="13"/>
  <c r="M37" i="13"/>
  <c r="A21" i="8"/>
  <c r="C41" i="15"/>
  <c r="B41" i="13"/>
  <c r="C41" i="13" s="1"/>
  <c r="D41" i="13" s="1"/>
  <c r="E41" i="13" s="1"/>
  <c r="A24" i="16"/>
  <c r="F6" i="15"/>
  <c r="F35" i="15"/>
  <c r="M28" i="15"/>
  <c r="P28" i="15" s="1"/>
  <c r="P25" i="15"/>
  <c r="M17" i="15"/>
  <c r="P14" i="15"/>
  <c r="P17" i="13"/>
  <c r="F6" i="13"/>
  <c r="F35" i="13"/>
  <c r="G37" i="4"/>
  <c r="F37" i="4"/>
  <c r="B23" i="8"/>
  <c r="H37" i="4"/>
  <c r="B25" i="8"/>
  <c r="I37" i="4"/>
  <c r="D41" i="15" l="1"/>
  <c r="E41" i="15" s="1"/>
  <c r="F41" i="15" s="1"/>
  <c r="G41" i="15" s="1"/>
  <c r="H41" i="15" s="1"/>
  <c r="I41" i="15" s="1"/>
  <c r="J41" i="15" s="1"/>
  <c r="K41" i="15" s="1"/>
  <c r="L41" i="15" s="1"/>
  <c r="M30" i="13"/>
  <c r="P30" i="13" s="1"/>
  <c r="D96" i="21"/>
  <c r="F41" i="13"/>
  <c r="G41" i="13" s="1"/>
  <c r="H41" i="13" s="1"/>
  <c r="I41" i="13" s="1"/>
  <c r="J41" i="13" s="1"/>
  <c r="K41" i="13" s="1"/>
  <c r="L41" i="13" s="1"/>
  <c r="A22" i="8"/>
  <c r="A25" i="16"/>
  <c r="G35" i="15"/>
  <c r="G6" i="15"/>
  <c r="P17" i="15"/>
  <c r="M30" i="15"/>
  <c r="F33" i="16" s="1"/>
  <c r="G35" i="13"/>
  <c r="G6" i="13"/>
  <c r="B24" i="8"/>
  <c r="C37" i="4"/>
  <c r="B20" i="8"/>
  <c r="B37" i="4"/>
  <c r="B19" i="8"/>
  <c r="E37" i="4"/>
  <c r="B22" i="8"/>
  <c r="D37" i="4"/>
  <c r="B21" i="8"/>
  <c r="M40" i="13" l="1"/>
  <c r="D26" i="16"/>
  <c r="A23" i="8"/>
  <c r="D24" i="16"/>
  <c r="A26" i="16"/>
  <c r="P30" i="15"/>
  <c r="M40" i="15"/>
  <c r="H35" i="15"/>
  <c r="H6" i="15"/>
  <c r="H35" i="13"/>
  <c r="H6" i="13"/>
  <c r="M37" i="4"/>
  <c r="A24" i="8" l="1"/>
  <c r="A27" i="16"/>
  <c r="I35" i="15"/>
  <c r="I6" i="15"/>
  <c r="I35" i="13"/>
  <c r="I6" i="13"/>
  <c r="B33" i="8"/>
  <c r="A25" i="8" l="1"/>
  <c r="A28" i="16"/>
  <c r="J6" i="15"/>
  <c r="J35" i="15"/>
  <c r="J6" i="13"/>
  <c r="J35" i="13"/>
  <c r="F18" i="5"/>
  <c r="G15" i="5"/>
  <c r="G14" i="5"/>
  <c r="G13" i="5"/>
  <c r="G12" i="5"/>
  <c r="G11" i="5"/>
  <c r="G10" i="5"/>
  <c r="H12" i="5" l="1"/>
  <c r="I12" i="5" s="1"/>
  <c r="J12" i="5" s="1"/>
  <c r="H14" i="5"/>
  <c r="I14" i="5" s="1"/>
  <c r="J14" i="5" s="1"/>
  <c r="H10" i="5"/>
  <c r="I10" i="5" s="1"/>
  <c r="J10" i="5" s="1"/>
  <c r="H11" i="5"/>
  <c r="I11" i="5" s="1"/>
  <c r="J11" i="5" s="1"/>
  <c r="H15" i="5"/>
  <c r="I15" i="5" s="1"/>
  <c r="J15" i="5" s="1"/>
  <c r="H13" i="5"/>
  <c r="I13" i="5" s="1"/>
  <c r="J13" i="5" s="1"/>
  <c r="A26" i="8"/>
  <c r="D21" i="16"/>
  <c r="A29" i="16"/>
  <c r="K6" i="15"/>
  <c r="K35" i="15"/>
  <c r="K35" i="13"/>
  <c r="K6" i="13"/>
  <c r="B18" i="8"/>
  <c r="D18" i="8" s="1"/>
  <c r="A27" i="8" l="1"/>
  <c r="L35" i="15"/>
  <c r="L6" i="15"/>
  <c r="L35" i="13"/>
  <c r="L6" i="13"/>
  <c r="J18" i="5"/>
  <c r="I18" i="5"/>
  <c r="I20" i="5" s="1"/>
  <c r="D88" i="21" s="1"/>
  <c r="H18" i="8"/>
  <c r="I22" i="5" l="1"/>
  <c r="E88" i="21" s="1"/>
  <c r="A28" i="8"/>
  <c r="B6" i="4"/>
  <c r="C35" i="17" s="1"/>
  <c r="D35" i="17" s="1"/>
  <c r="E35" i="17" s="1"/>
  <c r="F35" i="17" s="1"/>
  <c r="G35" i="17" s="1"/>
  <c r="H35" i="17" s="1"/>
  <c r="I35" i="17" s="1"/>
  <c r="J35" i="17" s="1"/>
  <c r="K35" i="17" s="1"/>
  <c r="L35" i="17" s="1"/>
  <c r="M35" i="17" s="1"/>
  <c r="B35" i="4"/>
  <c r="A29" i="8" l="1"/>
  <c r="L27" i="4"/>
  <c r="K27" i="4"/>
  <c r="J27" i="4"/>
  <c r="I27" i="4"/>
  <c r="H27" i="4"/>
  <c r="G27" i="4"/>
  <c r="F27" i="4"/>
  <c r="E27" i="4"/>
  <c r="D27" i="4"/>
  <c r="C27" i="4"/>
  <c r="B27" i="4"/>
  <c r="L26" i="4"/>
  <c r="K26" i="4"/>
  <c r="J26" i="4"/>
  <c r="I26" i="4"/>
  <c r="H26" i="4"/>
  <c r="G26" i="4"/>
  <c r="F26" i="4"/>
  <c r="E26" i="4"/>
  <c r="D26" i="4"/>
  <c r="C26" i="4"/>
  <c r="B26" i="4"/>
  <c r="L24" i="4"/>
  <c r="K24" i="4"/>
  <c r="J24" i="4"/>
  <c r="I24" i="4"/>
  <c r="H24" i="4"/>
  <c r="G24" i="4"/>
  <c r="F24" i="4"/>
  <c r="E24" i="4"/>
  <c r="D24" i="4"/>
  <c r="C24" i="4"/>
  <c r="B24" i="4"/>
  <c r="L23" i="4"/>
  <c r="K23" i="4"/>
  <c r="J23" i="4"/>
  <c r="I23" i="4"/>
  <c r="H23" i="4"/>
  <c r="G23" i="4"/>
  <c r="F23" i="4"/>
  <c r="E23" i="4"/>
  <c r="D23" i="4"/>
  <c r="C23" i="4"/>
  <c r="B23" i="4"/>
  <c r="L22" i="4"/>
  <c r="K22" i="4"/>
  <c r="J22" i="4"/>
  <c r="I22" i="4"/>
  <c r="H22" i="4"/>
  <c r="G22" i="4"/>
  <c r="F22" i="4"/>
  <c r="E22" i="4"/>
  <c r="D22" i="4"/>
  <c r="C22" i="4"/>
  <c r="B22" i="4"/>
  <c r="L21" i="4"/>
  <c r="K21" i="4"/>
  <c r="J21" i="4"/>
  <c r="I21" i="4"/>
  <c r="H21" i="4"/>
  <c r="G21" i="4"/>
  <c r="F21" i="4"/>
  <c r="E21" i="4"/>
  <c r="D21" i="4"/>
  <c r="C21" i="4"/>
  <c r="B21" i="4"/>
  <c r="L20" i="4"/>
  <c r="K20" i="4"/>
  <c r="J20" i="4"/>
  <c r="I20" i="4"/>
  <c r="H20" i="4"/>
  <c r="G20" i="4"/>
  <c r="F20" i="4"/>
  <c r="E20" i="4"/>
  <c r="D20" i="4"/>
  <c r="C20" i="4"/>
  <c r="B20" i="4"/>
  <c r="L16" i="4"/>
  <c r="K16" i="4"/>
  <c r="J16" i="4"/>
  <c r="I16" i="4"/>
  <c r="H16" i="4"/>
  <c r="G16" i="4"/>
  <c r="F16" i="4"/>
  <c r="E16" i="4"/>
  <c r="D16" i="4"/>
  <c r="C16" i="4"/>
  <c r="B16" i="4"/>
  <c r="L15" i="4"/>
  <c r="K15" i="4"/>
  <c r="J15" i="4"/>
  <c r="I15" i="4"/>
  <c r="H15" i="4"/>
  <c r="G15" i="4"/>
  <c r="F15" i="4"/>
  <c r="E15" i="4"/>
  <c r="D15" i="4"/>
  <c r="C15" i="4"/>
  <c r="B15" i="4"/>
  <c r="L13" i="4"/>
  <c r="K13" i="4"/>
  <c r="J13" i="4"/>
  <c r="I13" i="4"/>
  <c r="H13" i="4"/>
  <c r="G13" i="4"/>
  <c r="F13" i="4"/>
  <c r="E13" i="4"/>
  <c r="D13" i="4"/>
  <c r="C13" i="4"/>
  <c r="B13" i="4"/>
  <c r="L12" i="4"/>
  <c r="K12" i="4"/>
  <c r="J12" i="4"/>
  <c r="I12" i="4"/>
  <c r="H12" i="4"/>
  <c r="G12" i="4"/>
  <c r="F12" i="4"/>
  <c r="E12" i="4"/>
  <c r="D12" i="4"/>
  <c r="C12" i="4"/>
  <c r="B12" i="4"/>
  <c r="L11" i="4"/>
  <c r="K11" i="4"/>
  <c r="J11" i="4"/>
  <c r="I11" i="4"/>
  <c r="H11" i="4"/>
  <c r="G11" i="4"/>
  <c r="F11" i="4"/>
  <c r="E11" i="4"/>
  <c r="D11" i="4"/>
  <c r="C11" i="4"/>
  <c r="B11" i="4"/>
  <c r="L10" i="4"/>
  <c r="K10" i="4"/>
  <c r="J10" i="4"/>
  <c r="I10" i="4"/>
  <c r="H10" i="4"/>
  <c r="G10" i="4"/>
  <c r="F10" i="4"/>
  <c r="E10" i="4"/>
  <c r="D10" i="4"/>
  <c r="C10" i="4"/>
  <c r="B10" i="4"/>
  <c r="L9" i="4"/>
  <c r="K9" i="4"/>
  <c r="J9" i="4"/>
  <c r="I9" i="4"/>
  <c r="H9" i="4"/>
  <c r="G9" i="4"/>
  <c r="F9" i="4"/>
  <c r="E9" i="4"/>
  <c r="D9" i="4"/>
  <c r="C9" i="4"/>
  <c r="B9" i="4"/>
  <c r="O9" i="4"/>
  <c r="O10" i="4"/>
  <c r="O11" i="4"/>
  <c r="O12" i="4"/>
  <c r="O13" i="4"/>
  <c r="O15" i="4"/>
  <c r="O16" i="4"/>
  <c r="O20" i="4"/>
  <c r="O21" i="4"/>
  <c r="O22" i="4"/>
  <c r="O23" i="4"/>
  <c r="O24" i="4"/>
  <c r="O26" i="4"/>
  <c r="O27" i="4"/>
  <c r="O28" i="4"/>
  <c r="A35" i="4"/>
  <c r="M16" i="4" l="1"/>
  <c r="P16" i="4" s="1"/>
  <c r="G14" i="4"/>
  <c r="G17" i="4" s="1"/>
  <c r="B14" i="4"/>
  <c r="B17" i="4" s="1"/>
  <c r="G25" i="4"/>
  <c r="G28" i="4" s="1"/>
  <c r="C14" i="4"/>
  <c r="C17" i="4" s="1"/>
  <c r="J25" i="4"/>
  <c r="J28" i="4" s="1"/>
  <c r="D25" i="4"/>
  <c r="D28" i="4" s="1"/>
  <c r="C6" i="4"/>
  <c r="C35" i="4"/>
  <c r="I14" i="4"/>
  <c r="I17" i="4" s="1"/>
  <c r="K14" i="4"/>
  <c r="K17" i="4" s="1"/>
  <c r="C25" i="4"/>
  <c r="C28" i="4" s="1"/>
  <c r="B25" i="4"/>
  <c r="B28" i="4" s="1"/>
  <c r="M10" i="4"/>
  <c r="P10" i="4" s="1"/>
  <c r="M27" i="4"/>
  <c r="P27" i="4" s="1"/>
  <c r="M26" i="4"/>
  <c r="P26" i="4" s="1"/>
  <c r="M24" i="4"/>
  <c r="P24" i="4" s="1"/>
  <c r="L25" i="4"/>
  <c r="L28" i="4" s="1"/>
  <c r="M23" i="4"/>
  <c r="P23" i="4" s="1"/>
  <c r="M22" i="4"/>
  <c r="P22" i="4" s="1"/>
  <c r="O30" i="4"/>
  <c r="M21" i="4"/>
  <c r="P21" i="4" s="1"/>
  <c r="M15" i="4"/>
  <c r="P15" i="4" s="1"/>
  <c r="M13" i="4"/>
  <c r="P13" i="4" s="1"/>
  <c r="J14" i="4"/>
  <c r="J17" i="4" s="1"/>
  <c r="M12" i="4"/>
  <c r="P12" i="4" s="1"/>
  <c r="D14" i="4"/>
  <c r="D17" i="4" s="1"/>
  <c r="M11" i="4"/>
  <c r="P11" i="4" s="1"/>
  <c r="L14" i="4"/>
  <c r="L17" i="4" s="1"/>
  <c r="O17" i="4"/>
  <c r="K25" i="4"/>
  <c r="K28" i="4" s="1"/>
  <c r="I25" i="4"/>
  <c r="I28" i="4" s="1"/>
  <c r="H25" i="4"/>
  <c r="H28" i="4" s="1"/>
  <c r="E25" i="4"/>
  <c r="E28" i="4" s="1"/>
  <c r="F25" i="4"/>
  <c r="F28" i="4" s="1"/>
  <c r="M20" i="4"/>
  <c r="P20" i="4" s="1"/>
  <c r="H14" i="4"/>
  <c r="H17" i="4" s="1"/>
  <c r="E14" i="4"/>
  <c r="E17" i="4" s="1"/>
  <c r="F14" i="4"/>
  <c r="F17" i="4" s="1"/>
  <c r="M9" i="4"/>
  <c r="P9" i="4" s="1"/>
  <c r="G30" i="4" l="1"/>
  <c r="B30" i="4"/>
  <c r="D30" i="4"/>
  <c r="B31" i="8"/>
  <c r="J30" i="4"/>
  <c r="D6" i="4"/>
  <c r="D35" i="4"/>
  <c r="C30" i="4"/>
  <c r="L30" i="4"/>
  <c r="I30" i="4"/>
  <c r="H30" i="4"/>
  <c r="K30" i="4"/>
  <c r="M14" i="4"/>
  <c r="P14" i="4" s="1"/>
  <c r="E30" i="4"/>
  <c r="F30" i="4"/>
  <c r="M25" i="4"/>
  <c r="F22" i="16" l="1"/>
  <c r="J22" i="16" s="1"/>
  <c r="D22" i="16" s="1"/>
  <c r="F22" i="8"/>
  <c r="J22" i="8" s="1"/>
  <c r="E40" i="4"/>
  <c r="F27" i="16"/>
  <c r="J27" i="16" s="1"/>
  <c r="D27" i="16" s="1"/>
  <c r="F27" i="8"/>
  <c r="J27" i="8" s="1"/>
  <c r="J40" i="4"/>
  <c r="F28" i="16"/>
  <c r="J28" i="16" s="1"/>
  <c r="D28" i="16" s="1"/>
  <c r="F28" i="8"/>
  <c r="J28" i="8" s="1"/>
  <c r="K40" i="4"/>
  <c r="F25" i="16"/>
  <c r="J25" i="16" s="1"/>
  <c r="D25" i="16" s="1"/>
  <c r="F25" i="8"/>
  <c r="J25" i="8" s="1"/>
  <c r="H40" i="4"/>
  <c r="F21" i="16"/>
  <c r="F21" i="8"/>
  <c r="J21" i="8" s="1"/>
  <c r="D40" i="4"/>
  <c r="F26" i="16"/>
  <c r="F26" i="8"/>
  <c r="J26" i="8" s="1"/>
  <c r="I40" i="4"/>
  <c r="F19" i="16"/>
  <c r="F19" i="8"/>
  <c r="J19" i="8" s="1"/>
  <c r="B40" i="4"/>
  <c r="B41" i="4" s="1"/>
  <c r="F29" i="16"/>
  <c r="J29" i="16" s="1"/>
  <c r="D29" i="16" s="1"/>
  <c r="F29" i="8"/>
  <c r="J29" i="8" s="1"/>
  <c r="L40" i="4"/>
  <c r="F24" i="16"/>
  <c r="F24" i="8"/>
  <c r="J24" i="8" s="1"/>
  <c r="G40" i="4"/>
  <c r="F20" i="16"/>
  <c r="J20" i="16" s="1"/>
  <c r="F20" i="8"/>
  <c r="J20" i="8" s="1"/>
  <c r="C40" i="4"/>
  <c r="F23" i="16"/>
  <c r="J23" i="16" s="1"/>
  <c r="D23" i="16" s="1"/>
  <c r="F23" i="8"/>
  <c r="J23" i="8" s="1"/>
  <c r="F40" i="4"/>
  <c r="M28" i="4"/>
  <c r="P28" i="4" s="1"/>
  <c r="P25" i="4"/>
  <c r="E35" i="4"/>
  <c r="E6" i="4"/>
  <c r="M17" i="4"/>
  <c r="J31" i="8" l="1"/>
  <c r="K19" i="8"/>
  <c r="K20" i="8" s="1"/>
  <c r="K21" i="8" s="1"/>
  <c r="K22" i="8" s="1"/>
  <c r="K23" i="8" s="1"/>
  <c r="K24" i="8" s="1"/>
  <c r="K25" i="8" s="1"/>
  <c r="K26" i="8" s="1"/>
  <c r="K27" i="8" s="1"/>
  <c r="K28" i="8" s="1"/>
  <c r="K29" i="8" s="1"/>
  <c r="G25" i="16"/>
  <c r="G22" i="16"/>
  <c r="G23" i="16"/>
  <c r="G28" i="16"/>
  <c r="G29" i="16"/>
  <c r="G27" i="16"/>
  <c r="J24" i="16"/>
  <c r="G24" i="16"/>
  <c r="J26" i="16"/>
  <c r="G26" i="16"/>
  <c r="M30" i="4"/>
  <c r="D20" i="16"/>
  <c r="J21" i="16"/>
  <c r="G21" i="16"/>
  <c r="J19" i="16"/>
  <c r="K19" i="16" s="1"/>
  <c r="K20" i="16" s="1"/>
  <c r="F31" i="16"/>
  <c r="C41" i="4"/>
  <c r="D41" i="4" s="1"/>
  <c r="E41" i="4" s="1"/>
  <c r="F41" i="4" s="1"/>
  <c r="G41" i="4" s="1"/>
  <c r="H41" i="4" s="1"/>
  <c r="I41" i="4" s="1"/>
  <c r="J41" i="4" s="1"/>
  <c r="K41" i="4" s="1"/>
  <c r="L41" i="4" s="1"/>
  <c r="D28" i="8"/>
  <c r="F31" i="8"/>
  <c r="D22" i="8"/>
  <c r="D21" i="8"/>
  <c r="D29" i="8"/>
  <c r="F35" i="4"/>
  <c r="F6" i="4"/>
  <c r="P17" i="4"/>
  <c r="H26" i="16" l="1"/>
  <c r="H29" i="16"/>
  <c r="H25" i="16"/>
  <c r="H21" i="16"/>
  <c r="H27" i="16"/>
  <c r="H24" i="16"/>
  <c r="H28" i="16"/>
  <c r="H22" i="16"/>
  <c r="H23" i="16"/>
  <c r="K21" i="16"/>
  <c r="K22" i="16" s="1"/>
  <c r="K23" i="16" s="1"/>
  <c r="K24" i="16" s="1"/>
  <c r="K25" i="16" s="1"/>
  <c r="K26" i="16" s="1"/>
  <c r="K27" i="16" s="1"/>
  <c r="K28" i="16" s="1"/>
  <c r="K29" i="16" s="1"/>
  <c r="G22" i="8"/>
  <c r="H22" i="8" s="1"/>
  <c r="L22" i="8" s="1"/>
  <c r="G28" i="8"/>
  <c r="H28" i="8" s="1"/>
  <c r="L28" i="8" s="1"/>
  <c r="G29" i="8"/>
  <c r="H29" i="8" s="1"/>
  <c r="L29" i="8" s="1"/>
  <c r="G21" i="8"/>
  <c r="H21" i="8" s="1"/>
  <c r="L21" i="8" s="1"/>
  <c r="D20" i="8"/>
  <c r="G20" i="16"/>
  <c r="J31" i="16"/>
  <c r="P30" i="4"/>
  <c r="F33" i="8"/>
  <c r="M40" i="4"/>
  <c r="D27" i="8"/>
  <c r="D25" i="8"/>
  <c r="D23" i="8"/>
  <c r="D26" i="8"/>
  <c r="D24" i="8"/>
  <c r="G35" i="4"/>
  <c r="G6" i="4"/>
  <c r="L23" i="16" l="1"/>
  <c r="L24" i="16"/>
  <c r="L25" i="16"/>
  <c r="L21" i="16"/>
  <c r="L22" i="16"/>
  <c r="L27" i="16"/>
  <c r="L29" i="16"/>
  <c r="L28" i="16"/>
  <c r="L26" i="16"/>
  <c r="H20" i="16"/>
  <c r="G20" i="8"/>
  <c r="H20" i="8" s="1"/>
  <c r="L20" i="8" s="1"/>
  <c r="G25" i="8"/>
  <c r="H25" i="8" s="1"/>
  <c r="L25" i="8" s="1"/>
  <c r="G27" i="8"/>
  <c r="H27" i="8" s="1"/>
  <c r="L27" i="8" s="1"/>
  <c r="G23" i="8"/>
  <c r="H23" i="8" s="1"/>
  <c r="L23" i="8" s="1"/>
  <c r="G24" i="8"/>
  <c r="H24" i="8" s="1"/>
  <c r="L24" i="8" s="1"/>
  <c r="G26" i="8"/>
  <c r="H26" i="8" s="1"/>
  <c r="L26" i="8" s="1"/>
  <c r="H35" i="4"/>
  <c r="H6" i="4"/>
  <c r="L20" i="16" l="1"/>
  <c r="D19" i="8"/>
  <c r="C31" i="8"/>
  <c r="C31" i="16"/>
  <c r="D19" i="16"/>
  <c r="I35" i="4"/>
  <c r="I6" i="4"/>
  <c r="G19" i="8" l="1"/>
  <c r="G31" i="8" s="1"/>
  <c r="H89" i="21" s="1"/>
  <c r="D31" i="8"/>
  <c r="G7" i="8"/>
  <c r="G7" i="16"/>
  <c r="H19" i="8"/>
  <c r="H31" i="8" s="1"/>
  <c r="D31" i="16"/>
  <c r="G19" i="16"/>
  <c r="J6" i="4"/>
  <c r="J35" i="4"/>
  <c r="L19" i="8" l="1"/>
  <c r="M19" i="8" s="1"/>
  <c r="M20" i="8" s="1"/>
  <c r="M21" i="8" s="1"/>
  <c r="M22" i="8" s="1"/>
  <c r="M23" i="8" s="1"/>
  <c r="M24" i="8" s="1"/>
  <c r="M25" i="8" s="1"/>
  <c r="M26" i="8" s="1"/>
  <c r="M27" i="8" s="1"/>
  <c r="M28" i="8" s="1"/>
  <c r="M29" i="8" s="1"/>
  <c r="D97" i="21"/>
  <c r="D89" i="21"/>
  <c r="G9" i="8"/>
  <c r="E89" i="21" s="1"/>
  <c r="G31" i="16"/>
  <c r="H97" i="21" s="1"/>
  <c r="H19" i="16"/>
  <c r="K6" i="4"/>
  <c r="K35" i="4"/>
  <c r="L31" i="8" l="1"/>
  <c r="L19" i="16"/>
  <c r="L31" i="16" s="1"/>
  <c r="M19" i="16"/>
  <c r="G9" i="16"/>
  <c r="E97" i="21" s="1"/>
  <c r="H31" i="16"/>
  <c r="L35" i="4"/>
  <c r="L6" i="4"/>
  <c r="M20" i="16" l="1"/>
  <c r="M21" i="16" l="1"/>
  <c r="M22" i="16" l="1"/>
  <c r="M23" i="16" l="1"/>
  <c r="M24" i="16" l="1"/>
  <c r="M25" i="16" l="1"/>
  <c r="M26" i="16" l="1"/>
  <c r="M27" i="16" l="1"/>
  <c r="M28" i="16" l="1"/>
  <c r="M29" i="16" l="1"/>
</calcChain>
</file>

<file path=xl/sharedStrings.xml><?xml version="1.0" encoding="utf-8"?>
<sst xmlns="http://schemas.openxmlformats.org/spreadsheetml/2006/main" count="711" uniqueCount="259">
  <si>
    <t xml:space="preserve"> </t>
  </si>
  <si>
    <t>Total</t>
  </si>
  <si>
    <t>(1)</t>
  </si>
  <si>
    <t>(2)</t>
  </si>
  <si>
    <t>(3)</t>
  </si>
  <si>
    <t>(4)</t>
  </si>
  <si>
    <t>(5)</t>
  </si>
  <si>
    <t>(6)</t>
  </si>
  <si>
    <t>(7)</t>
  </si>
  <si>
    <t>(8)</t>
  </si>
  <si>
    <t xml:space="preserve">A </t>
  </si>
  <si>
    <t xml:space="preserve">B </t>
  </si>
  <si>
    <t xml:space="preserve">C </t>
  </si>
  <si>
    <t xml:space="preserve">D </t>
  </si>
  <si>
    <t xml:space="preserve">E </t>
  </si>
  <si>
    <t xml:space="preserve">F </t>
  </si>
  <si>
    <t>(9)</t>
  </si>
  <si>
    <t>(10)</t>
  </si>
  <si>
    <t>(11)</t>
  </si>
  <si>
    <t>Notes:</t>
  </si>
  <si>
    <t>(11)  = (9) - (10)</t>
  </si>
  <si>
    <t>= (2) + (3)</t>
  </si>
  <si>
    <t>= (4) - (5)</t>
  </si>
  <si>
    <t>= (5) + (6)</t>
  </si>
  <si>
    <t>= (2) - (5)</t>
  </si>
  <si>
    <t>A</t>
  </si>
  <si>
    <t>B</t>
  </si>
  <si>
    <t>C</t>
  </si>
  <si>
    <t>D</t>
  </si>
  <si>
    <t>E</t>
  </si>
  <si>
    <t>F</t>
  </si>
  <si>
    <t>Coupon</t>
  </si>
  <si>
    <t>= (4) - (7)</t>
  </si>
  <si>
    <t>INTRODUCTION</t>
  </si>
  <si>
    <t>-</t>
  </si>
  <si>
    <t>(9)    =Ʃ [ (4) x (7) x (8) ] / Ʃ[ (4) x (8) ]</t>
  </si>
  <si>
    <t>(12)</t>
  </si>
  <si>
    <t>(13)</t>
  </si>
  <si>
    <t>(14)</t>
  </si>
  <si>
    <t>(15)</t>
  </si>
  <si>
    <t xml:space="preserve">= -(3) </t>
  </si>
  <si>
    <t xml:space="preserve"> =(12) + (13)+ (14) </t>
  </si>
  <si>
    <t>31 DÉCEMBRE 2015</t>
  </si>
  <si>
    <t>Flux monétaires (000 $) pour le calcul du taux d'actualisation</t>
  </si>
  <si>
    <t>Taux de réinvestissement</t>
  </si>
  <si>
    <t>Taux de rendement interne (TRI) sur flux monétaires :</t>
  </si>
  <si>
    <t>Taux d'actualisation indiqué, hors dépenses</t>
  </si>
  <si>
    <t>Entrées de trésorerie (actif)</t>
  </si>
  <si>
    <t>Sorties de trésorerie</t>
  </si>
  <si>
    <t>Entrées de trésorerie nettes (excédent)</t>
  </si>
  <si>
    <t>Émetteur des obligations</t>
  </si>
  <si>
    <t>Scénario 1</t>
  </si>
  <si>
    <t>Scénario 2</t>
  </si>
  <si>
    <t>Scénario 3</t>
  </si>
  <si>
    <t>Espèces</t>
  </si>
  <si>
    <t>SCÉNARIO 1</t>
  </si>
  <si>
    <t>(ANNEXE B)</t>
  </si>
  <si>
    <t>Feuille 2</t>
  </si>
  <si>
    <t>Feuille 1</t>
  </si>
  <si>
    <t>Feuille 3</t>
  </si>
  <si>
    <t>Feuille 4</t>
  </si>
  <si>
    <t>Taux d'actualisation fondé sur le taux de rendement interne (TRI) des placements.</t>
  </si>
  <si>
    <t>Hypothèses relatives aux flux monétaires</t>
  </si>
  <si>
    <t>- les fonds excédentaires cumulatifs (ou flux monétaires nets) sont positifs à toutes les périodes</t>
  </si>
  <si>
    <t>SCÉNARIO 2</t>
  </si>
  <si>
    <t>(ANNEXE C)</t>
  </si>
  <si>
    <t>Taux d'actualisation fondé sur le taux de rendement interne (TRI) des placements</t>
  </si>
  <si>
    <t>- le TRI est inférieur à celui du scénario 1.</t>
  </si>
  <si>
    <t xml:space="preserve">- les fonds excédentaires cumulatifs (ou flux monétaires nets) sont négatifs à la plupart des périodes jusqu'à la fin de 2022. </t>
  </si>
  <si>
    <t>Ce scénario ne se prête pas au modèle d'appariement des flux monétaires.</t>
  </si>
  <si>
    <t>SCÉNARIO 3</t>
  </si>
  <si>
    <t>(ANNEXE D)</t>
  </si>
  <si>
    <t xml:space="preserve">- les fonds excédentaires cumulatifs (ou flux monétaires nets) sont positifs à toutes les périodes. </t>
  </si>
  <si>
    <t>SOMMAIRE DES RÉSULTATS</t>
  </si>
  <si>
    <t>Taux d'actualisation estimatif</t>
  </si>
  <si>
    <t>Taux</t>
  </si>
  <si>
    <t>indiqué</t>
  </si>
  <si>
    <t xml:space="preserve">Sans les </t>
  </si>
  <si>
    <t>frais</t>
  </si>
  <si>
    <t>Modèle des flux monétaires</t>
  </si>
  <si>
    <t>Taux de</t>
  </si>
  <si>
    <t>réinvestissement</t>
  </si>
  <si>
    <t>Retraits en</t>
  </si>
  <si>
    <t>espèces</t>
  </si>
  <si>
    <t>TRI sur placements</t>
  </si>
  <si>
    <t>TRI sur flux monétaires</t>
  </si>
  <si>
    <t>Note (1) :</t>
  </si>
  <si>
    <t>Émetteur des</t>
  </si>
  <si>
    <t>obligations</t>
  </si>
  <si>
    <t>Taux du coupon</t>
  </si>
  <si>
    <t>(coupons annuels)</t>
  </si>
  <si>
    <t>Date d'échéance</t>
  </si>
  <si>
    <t>(jj/mm/aaaa)</t>
  </si>
  <si>
    <t>Valeur nominale</t>
  </si>
  <si>
    <t>Valeur marchande</t>
  </si>
  <si>
    <t>Date d'évaluation</t>
  </si>
  <si>
    <t xml:space="preserve">Rendement annuel </t>
  </si>
  <si>
    <t>sur le marché</t>
  </si>
  <si>
    <t>Durée</t>
  </si>
  <si>
    <t>(en années)</t>
  </si>
  <si>
    <t>Total - Portefeuille</t>
  </si>
  <si>
    <t>TRI des placements (Taux de rendement réel sur le marché pondéré en fonction de la durée) :</t>
  </si>
  <si>
    <t>Rendement réel</t>
  </si>
  <si>
    <t>Notes :</t>
  </si>
  <si>
    <t>(1)   Du gestionnaire des placements</t>
  </si>
  <si>
    <t>(2)   Du gestionnaire des placements</t>
  </si>
  <si>
    <t>(3)   Du gestionnaire des placements</t>
  </si>
  <si>
    <t>(4)   Du gestionnaire des placements</t>
  </si>
  <si>
    <t>(5)   Date d'évaluation</t>
  </si>
  <si>
    <t>(10)  Ratio estimatif des dépenses de placement.</t>
  </si>
  <si>
    <t>(7)   = (6) Dans l'exemple, nous supposons que le coupon est annuel.</t>
  </si>
  <si>
    <t>(8)    Durée de l'obligation (voir la fonction Excel DURATION)</t>
  </si>
  <si>
    <t>Fonctions Excel :</t>
  </si>
  <si>
    <t>31 DECEMBRE 2015</t>
  </si>
  <si>
    <t>Années futures :</t>
  </si>
  <si>
    <t>Passif net des sinistres</t>
  </si>
  <si>
    <t>Ligne 1</t>
  </si>
  <si>
    <t>Ligne 2</t>
  </si>
  <si>
    <t>Ligne 3</t>
  </si>
  <si>
    <t>Ligne 4</t>
  </si>
  <si>
    <t>Autres sinistres</t>
  </si>
  <si>
    <t>Passif net des primes</t>
  </si>
  <si>
    <t>Ligne 5</t>
  </si>
  <si>
    <t>Autres dépenses</t>
  </si>
  <si>
    <t>Coûts de réassurance</t>
  </si>
  <si>
    <t>Valeur</t>
  </si>
  <si>
    <t>nominale</t>
  </si>
  <si>
    <t>annuel</t>
  </si>
  <si>
    <t>Échéance</t>
  </si>
  <si>
    <t>Obligations :</t>
  </si>
  <si>
    <t>Total partiel</t>
  </si>
  <si>
    <t>Entrées de trésorerie découlant de l'actif, utilisées pour déterminer le taux de rendement des placements au 31 décembre 2015 (000 $)</t>
  </si>
  <si>
    <t>Total - Entrées de trésorerie</t>
  </si>
  <si>
    <t>Observations :</t>
  </si>
  <si>
    <t>Ratio estimatif des dépenses de placement</t>
  </si>
  <si>
    <t>Année</t>
  </si>
  <si>
    <t>Voir ci-après</t>
  </si>
  <si>
    <t>Paiement du passif</t>
  </si>
  <si>
    <t>net des polices</t>
  </si>
  <si>
    <t>Retrait</t>
  </si>
  <si>
    <t>en espèces</t>
  </si>
  <si>
    <t>Entrées nettes</t>
  </si>
  <si>
    <t xml:space="preserve">Excédent </t>
  </si>
  <si>
    <t>cumulatif</t>
  </si>
  <si>
    <t>fondé sur (8)</t>
  </si>
  <si>
    <t>avec réinv./retraits</t>
  </si>
  <si>
    <t>sans réinv./retraits</t>
  </si>
  <si>
    <t>Excédent</t>
  </si>
  <si>
    <t>fondé sur (10)</t>
  </si>
  <si>
    <t>De feuille 1</t>
  </si>
  <si>
    <t>Total sans 2015</t>
  </si>
  <si>
    <t>Total selon feuille 3</t>
  </si>
  <si>
    <t>Notes concernant la colonne (3) :</t>
  </si>
  <si>
    <t>Le modèle dépend de la spécification d'un certain nombre d'hypothèses, entre autres :</t>
  </si>
  <si>
    <t>a.  La stratégie de réinvestissement et le taux de réinvestissement présumé.</t>
  </si>
  <si>
    <t>c.  La politique présumée au sujet des retraits de montants « excédentaires » (dans le cas présent, pour produire des entrées de trésorerie nettes de 0 $ à chaque période, selon la colonne (10)).</t>
  </si>
  <si>
    <t>Rendement annuel</t>
  </si>
  <si>
    <t>(années)</t>
  </si>
  <si>
    <t>Total - Porterfeuille</t>
  </si>
  <si>
    <t>Taux d'actualisation indiqué, moins les dépenses</t>
  </si>
  <si>
    <t>(10)  Ratio estimatif des dépenses de placement</t>
  </si>
  <si>
    <r>
      <rPr>
        <b/>
        <sz val="10"/>
        <color theme="1"/>
        <rFont val="Arial"/>
        <family val="2"/>
      </rPr>
      <t xml:space="preserve">[B]  </t>
    </r>
    <r>
      <rPr>
        <b/>
        <u/>
        <sz val="10"/>
        <color theme="1"/>
        <rFont val="Arial"/>
        <family val="2"/>
      </rPr>
      <t>Entrées de trésorerie découlant de l'actif, utilisées pour déterminer le taux de rendement des placements au 31 décembre 2015 (000 $)</t>
    </r>
  </si>
  <si>
    <t>Autres sinistres :</t>
  </si>
  <si>
    <t>TRI des placements (Durée-Rendement réel pondéré sur le marché sur les obligations et les espèces) :</t>
  </si>
  <si>
    <t>Espèces par année</t>
  </si>
  <si>
    <t>Total - Espèces</t>
  </si>
  <si>
    <t>Le réinvestissement des montants de flux monétaires nets excédentaires n'a pas été pris en compte.</t>
  </si>
  <si>
    <t>(2)   Du gestionnaire des placements. Voir la note ci-après sur les espèces.</t>
  </si>
  <si>
    <t>TRI selon col. (4)</t>
  </si>
  <si>
    <t>Sorties</t>
  </si>
  <si>
    <t>totales</t>
  </si>
  <si>
    <t>Entrées</t>
  </si>
  <si>
    <t>Fonds réinvestis</t>
  </si>
  <si>
    <t>Solde</t>
  </si>
  <si>
    <t>d'ouverture</t>
  </si>
  <si>
    <t>Intérêt</t>
  </si>
  <si>
    <t>sur réinv.</t>
  </si>
  <si>
    <t>=(12) * Taux de réinv.</t>
  </si>
  <si>
    <t>Dépôts /</t>
  </si>
  <si>
    <t>(retraits)</t>
  </si>
  <si>
    <t>Solde de</t>
  </si>
  <si>
    <t>clôture</t>
  </si>
  <si>
    <t>- flux monétaires des placements d'après les coupons annuels, et la valeur à l'échéance</t>
  </si>
  <si>
    <t>Dans ce scénario, la société d'assurances ABC possède un portefeuille de placements composé de six obligations. Les flux monétaires découlant de ces obligations sont suffisants dans l'ensemble, et cohérents au plan de l'échéancier, pour respecter les exigences de flux monétaires se rapportant au passif net des polices.</t>
  </si>
  <si>
    <t>- l'estimation du TRI est établie d'après les flux monétaires découlant des placements, compte tenu du revenu de réinvestissement, moins les montants retirés.</t>
  </si>
  <si>
    <t>- identiques au scénario 1, sauf pour la valeur nominale et le montant du coupon annuel se rapportant à l'obligation B.</t>
  </si>
  <si>
    <t>Évaluation de la cohérence des flux monétaires</t>
  </si>
  <si>
    <t>- identiques au scénario 2, sauf que la « valeur nominale » des espèces a été ajoutée.</t>
  </si>
  <si>
    <t>- le TRI est inférieur à celui fondé sur les placements, sans tenir compte des flux monétaires.</t>
  </si>
  <si>
    <t>SOCIÉTÉ D'ASSURANCES ABC</t>
  </si>
  <si>
    <t>Fonds excéd. cumul.(+)/Def (-)</t>
  </si>
  <si>
    <r>
      <t>Observations</t>
    </r>
    <r>
      <rPr>
        <sz val="10"/>
        <color theme="1"/>
        <rFont val="Arial"/>
        <family val="2"/>
      </rPr>
      <t xml:space="preserve"> :</t>
    </r>
  </si>
  <si>
    <t>Les valeurs exprimées dans cette colonne proviennent d'un modèle simple d'appariement des flux monétaires. Elles ne sont fournies qu'à titre illustratif.</t>
  </si>
  <si>
    <t>= (15) année précédente</t>
  </si>
  <si>
    <t>TRI des placements (Taux de rendement réel des obligations sur le marché pondéré en fonction de la durée)</t>
  </si>
  <si>
    <t>Ratio estimatif de dépenses de placement</t>
  </si>
  <si>
    <t xml:space="preserve"> SOCIÉTÉ D'ASSURANCES ABC</t>
  </si>
  <si>
    <t>Fonds excéd. cumul. (+)/Def (-)</t>
  </si>
  <si>
    <t xml:space="preserve">SOCIÉTÉ D'ASSURANCES ABC </t>
  </si>
  <si>
    <t>Espèces provenant</t>
  </si>
  <si>
    <t>de placements</t>
  </si>
  <si>
    <t xml:space="preserve">Coupon </t>
  </si>
  <si>
    <r>
      <t xml:space="preserve">Espèces </t>
    </r>
    <r>
      <rPr>
        <vertAlign val="superscript"/>
        <sz val="10"/>
        <color theme="1"/>
        <rFont val="Arial"/>
        <family val="2"/>
      </rPr>
      <t>(1)</t>
    </r>
  </si>
  <si>
    <t xml:space="preserve">Note (1) :  </t>
  </si>
  <si>
    <t>Tous les montants en espèces sont réputés disponibles à la date d'évaluation.</t>
  </si>
  <si>
    <t>(000 $)</t>
  </si>
  <si>
    <t>f.   La disponibilité de placements ou actifs supplémentaires pour satisfaire les besoins en flux monétaires.</t>
  </si>
  <si>
    <t>Les portefeuilles de placements sont semblables; ils se composent entièrement ou principalement d'obligations. Des ajustements ont été appliqués au portefeuille initial, au scénario 1, afin d'illustrer les concepts de « cohérence des flux monétaires » et d'« appariement des flux monétaires ». Les valeurs nominales pertinentes sont les suivantes :</t>
  </si>
  <si>
    <t>- pour toutes les périodes, les entrées de trésorerie provenant de l'actif dépassent de 37 577 $ le paiement net issu du passif des polices, et</t>
  </si>
  <si>
    <t>Modèle d'appariement global des flux monétaires en tant qu'alternative au TRI de la feuille 1 (les résultats du modèle sont fournis à titre illustratif)</t>
  </si>
  <si>
    <t xml:space="preserve">- les fonds excédentaires à chaque période sont réinvestis au taux de réinvestissement choisi. </t>
  </si>
  <si>
    <t>Dans ce scénario, la valeur nominale de l'obligation B (130 000 $) a été réduite à 100 000 $. Dans l'ensemble, les flux monétaires découlant de ces obligations sont suffisants pour couvrir les flux monétaires nécessaires au titre du nouveau passif des polices, mais l'échéance des deux flux monétaires n'est pas cohérente.</t>
  </si>
  <si>
    <t>- pour toutes les périodes, les entrées de trésorerie provenant de l'actif dépassent de 37 050 $ le paiement net issu du passif des polices (environ le même montant qu'au scénario 1), et</t>
  </si>
  <si>
    <t>(6)   Rendement futur prévu des obligations (voir la fonction Excel RENDEMENT.TITRE)</t>
  </si>
  <si>
    <t>DUREE (Date d'évaluation, Date d'échéance, Taux du coupon, Taux de rendement annuel, Fréquence du coupon, [Base de calcul du nombre de jours])</t>
  </si>
  <si>
    <t>RENDEMENT.TITRE (Date d'évaluation, Date d'échéance, Taux du coupon, Prix par tranche de valeur nominale de 100 $, Rachat par tranche de valeur nominale de 100 $, Fréquence du coupon, [Base du calcul du nombre de jours])</t>
  </si>
  <si>
    <r>
      <rPr>
        <b/>
        <sz val="10"/>
        <color theme="1"/>
        <rFont val="Arial"/>
        <family val="2"/>
      </rPr>
      <t>[A]  Paiement</t>
    </r>
    <r>
      <rPr>
        <b/>
        <u/>
        <sz val="10"/>
        <color theme="1"/>
        <rFont val="Arial"/>
        <family val="2"/>
      </rPr>
      <t xml:space="preserve"> prévu du passif net des polices à intervalles de 12 mois à compter du 31 décembre 2015 (000 $)</t>
    </r>
  </si>
  <si>
    <t>Net en suspens</t>
  </si>
  <si>
    <t>Total - Paiement net</t>
  </si>
  <si>
    <t>Paiement prévu du passif net des polices à intervalles de 12 mois à compter du 31 décembre 2015 (000 $)</t>
  </si>
  <si>
    <t>Paiement prévu du passif net des polices à intervalles de 12 mois à compter du 31 décembre 2015  (000 $)</t>
  </si>
  <si>
    <t>Total - Obligations</t>
  </si>
  <si>
    <t>(8)    Durée de l'obligation (voir la fonction Excel DUREE)</t>
  </si>
  <si>
    <t>(8)    Durée des obligations (voir la fonction Excel DUREE)</t>
  </si>
  <si>
    <t>Pertes nettes et FR ext</t>
  </si>
  <si>
    <t>FR internes</t>
  </si>
  <si>
    <t>- les cadences de paiement du passif des primes sont utilisées à des fins illustratives et elles ne tiennent pas compte des écarts habituels que l'on peut rencontrer au plan de la date moyenne de l'accident ou de l'échéance des paiements par rapport au passif des sinistres</t>
  </si>
  <si>
    <t>- par conséquent, et sous réserve de la prise en compte d'autres renseignements pertinents, il est raisonnable de choisir le taux d'actualisation indiqué, qui est calculé à la feuille 1 de l'annexe B.</t>
  </si>
  <si>
    <t>- par conséquent, et sous réserve de la prise en compte d'autres renseignements pertinents, il est raisonnable de choisir le taux d'actualisation indiqué, calculé à la feuille 1 de l'annexe D.</t>
  </si>
  <si>
    <t>Le taux d'actualisation indiqué au scénario 2 ne serait pas choisi sans tenir compte d'un ajutement du taux d'actualisation et(ou) de la marge du taux de rendement des placements, car les flux monétaires (entrées et sorties de trésorerie) ne sont pas cohérents.</t>
  </si>
  <si>
    <t>d.  Le moment estimé des retraits en espèces (dans le cas présent, supposé à la fin d'une période).</t>
  </si>
  <si>
    <t>e.  Le moment de réinvestissement des espèces « excédentaires » (dans le cas présent, supposé à la fin d'une période).</t>
  </si>
  <si>
    <t xml:space="preserve">Les valeurs en espèces ont été choisies pour compenser les valeurs estimatives des flux monétaires nets cumulatifs à la feuille 3 de l'annexe C. </t>
  </si>
  <si>
    <t>- le TRI obtenu est moins élevé que le TRI fondé sur les placements, sans tenir compte des flux monétaires.</t>
  </si>
  <si>
    <t>- pour toutes les périodes, les entrées de trésorerie provenant de l'actif dépassent de 6 050 $ le paiement net issu du passif des polices, mais</t>
  </si>
  <si>
    <t>- sous réserve de la prise en compte de l'importance relative, le taux indiqué établi à la feuille 1 de l'annexe C ne serait pas utilisé sans ajustement du taux d'actualisation choisi et(ou) de la marge choisie pour le taux de rendement des placements, car les flux monétaires (entrées et sorties de trésorerie) ne sont pas cohérents.</t>
  </si>
  <si>
    <t>Dans ce scénario, un montant d'argent en espèces a été ajouté au portefeuille du scénario 2. Le montant correspondant a été sélectionné pour compenser le montant négatif le plus élevé des fonds excédentaires à la feuille 3 de l'annexe C, mentionné ci-dessus.</t>
  </si>
  <si>
    <r>
      <t>Pertes nettes</t>
    </r>
    <r>
      <rPr>
        <sz val="10"/>
        <color rgb="FFFF0000"/>
        <rFont val="Arial"/>
        <family val="2"/>
      </rPr>
      <t xml:space="preserve"> </t>
    </r>
    <r>
      <rPr>
        <sz val="10"/>
        <rFont val="Arial"/>
        <family val="2"/>
      </rPr>
      <t>et FR ext</t>
    </r>
  </si>
  <si>
    <r>
      <t xml:space="preserve">Fonds excéd. cumul.(+) </t>
    </r>
    <r>
      <rPr>
        <sz val="10"/>
        <color rgb="FFFF0000"/>
        <rFont val="Arial"/>
        <family val="2"/>
      </rPr>
      <t xml:space="preserve">/ </t>
    </r>
    <r>
      <rPr>
        <sz val="10"/>
        <color theme="1"/>
        <rFont val="Arial"/>
        <family val="2"/>
      </rPr>
      <t>Def (-)</t>
    </r>
  </si>
  <si>
    <r>
      <rPr>
        <sz val="10"/>
        <color rgb="FFFF0000"/>
        <rFont val="Arial"/>
        <family val="2"/>
      </rPr>
      <t xml:space="preserve">Pertes &amp; </t>
    </r>
    <r>
      <rPr>
        <sz val="10"/>
        <color theme="1"/>
        <rFont val="Arial"/>
        <family val="2"/>
      </rPr>
      <t>FR nets futurs</t>
    </r>
  </si>
  <si>
    <t>Provenant du (affectés au)</t>
  </si>
  <si>
    <t>Modèle d'appariement global des flux monétaires pouvant remplacer le TRI à la feuille 1 (les résultats du modèle sont fournis à titre illustratif).</t>
  </si>
  <si>
    <t>Dans chacun des trois scénarios décrits ci-après, le passif net des polices est identique, tant du point de vue de l'estimation avant l'effet de l'actualisation excluant les provisions pour écarts défavorables, que des cadences de paiement attendues et des estimations qui en découlent sur le plan des flux monétaires.</t>
  </si>
  <si>
    <t>Ces scénarios traitent du choix d'un taux d'actualisation fondé sur le portefeuille de placements d'une société d'assurances. Il est important de tenir compte du fait que le choix d'une marge de taux de rendement des placements pourrait également dépendre de certains facteurs qui influent sur le taux d'actualisation.</t>
  </si>
  <si>
    <t>- cadences de paiement choisies pour les sinistres nets non réglés et frais de règlement (avant actualisation et excluant les provisions pour écarts défavorables)</t>
  </si>
  <si>
    <r>
      <t xml:space="preserve">- cadences de paiement choisies pour l'estimation du passif net des primes (avant actualisation </t>
    </r>
    <r>
      <rPr>
        <sz val="10.6"/>
        <rFont val="Arial"/>
        <family val="2"/>
      </rPr>
      <t>et excluant les</t>
    </r>
    <r>
      <rPr>
        <sz val="10"/>
        <rFont val="Arial"/>
        <family val="2"/>
      </rPr>
      <t xml:space="preserve"> provisions pour écarts défavorables)</t>
    </r>
  </si>
  <si>
    <t>- les « fonds excédentaires » d'une période correspondent à l'excédent des entrées de trésorerie provenant de l'actif sur paiements nets issus du passif des polices.</t>
  </si>
  <si>
    <t>- dans la mesure où la totalité ou une partie des fonds excédentaires n'est pas requise pour satisfaire les besoins futurs des flux monétaires, cette partie est retirée sans être prise en compte dans le calcul du taux de rendement interne.</t>
  </si>
  <si>
    <t xml:space="preserve">- la valeur négative la plus élevée pour les fonds excédentaires se chiffre à - 30 988 $ en 2020. </t>
  </si>
  <si>
    <r>
      <t xml:space="preserve">Scénario 2 </t>
    </r>
    <r>
      <rPr>
        <b/>
        <u/>
        <vertAlign val="superscript"/>
        <sz val="10"/>
        <rFont val="Arial"/>
        <family val="2"/>
      </rPr>
      <t>(1)</t>
    </r>
  </si>
  <si>
    <t>Pertes &amp;FR nets futurs</t>
  </si>
  <si>
    <r>
      <rPr>
        <b/>
        <sz val="10"/>
        <rFont val="Arial"/>
        <family val="2"/>
      </rPr>
      <t>[A]  Paiement</t>
    </r>
    <r>
      <rPr>
        <b/>
        <u/>
        <sz val="10"/>
        <rFont val="Arial"/>
        <family val="2"/>
      </rPr>
      <t xml:space="preserve"> prévu du passif net des polices à intervalles de 12 mois à compter du 31 décembre 2015 (000 $)</t>
    </r>
  </si>
  <si>
    <t>Net non réglé</t>
  </si>
  <si>
    <r>
      <rPr>
        <b/>
        <sz val="10"/>
        <rFont val="Arial"/>
        <family val="2"/>
      </rPr>
      <t xml:space="preserve">[B]  </t>
    </r>
    <r>
      <rPr>
        <b/>
        <u/>
        <sz val="10"/>
        <rFont val="Arial"/>
        <family val="2"/>
      </rPr>
      <t>Entrées de trésorerie découlant de l'actif, utilisées pour déterminer le taux de rendement des placements au 31 décembre 2015 (000 $)</t>
    </r>
  </si>
  <si>
    <t>Fonds excéd.  annuels (+) / Def (-)</t>
  </si>
  <si>
    <t>Pertes &amp; FR nets futurs</t>
  </si>
  <si>
    <t>b.  Le moment estimé des paiements se rapportant au passif net des polices (dans le cas présent, supposé à la fin d'une période).</t>
  </si>
  <si>
    <t>Fonds excéd. annuels (+)/Def (-)</t>
  </si>
  <si>
    <t>Les espèces nécessaires en 2016, 2019 et 2020 sont réputées détenues comme telles à compter de la date d'évaluation.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</si>
</sst>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 &quot;$&quot;_);[Red]\(#,##0\ &quot;$&quot;\)"/>
    <numFmt numFmtId="165" formatCode="_(* #,##0.00_);_(* \(#,##0.00\);_(* &quot;-&quot;??_);_(@_)"/>
    <numFmt numFmtId="166" formatCode="#,##0.000"/>
    <numFmt numFmtId="167" formatCode="\+#,##0;\-#,##0"/>
    <numFmt numFmtId="168" formatCode="0.000%"/>
    <numFmt numFmtId="169" formatCode="0.000"/>
    <numFmt numFmtId="170" formatCode="#,##0.000;[Red]\-#,##0.000"/>
    <numFmt numFmtId="171" formatCode="mmm\-dd\-yyyy"/>
    <numFmt numFmtId="172" formatCode="[$-409]d\-mmm;@"/>
    <numFmt numFmtId="173" formatCode="mm/dd/yy;@"/>
    <numFmt numFmtId="174" formatCode="_-* #,##0.0000_-;\-* #,##0.0000_-;_-* &quot;-&quot;??_-;_-@_-"/>
    <numFmt numFmtId="175" formatCode="_(* #,##0_);_(* \(#,##0\);_(* &quot;-&quot;??_);_(@_)"/>
  </numFmts>
  <fonts count="2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u/>
      <sz val="10"/>
      <color theme="1"/>
      <name val="Arial"/>
      <family val="2"/>
    </font>
    <font>
      <b/>
      <sz val="10"/>
      <name val="Arial"/>
      <family val="2"/>
    </font>
    <font>
      <sz val="10"/>
      <name val="Arial"/>
      <family val="2"/>
    </font>
    <font>
      <sz val="16"/>
      <color indexed="18"/>
      <name val="Arial"/>
      <family val="2"/>
    </font>
    <font>
      <sz val="10"/>
      <color indexed="18"/>
      <name val="Arial"/>
      <family val="2"/>
    </font>
    <font>
      <b/>
      <i/>
      <sz val="10"/>
      <name val="Arial"/>
      <family val="2"/>
    </font>
    <font>
      <sz val="10"/>
      <name val="MS Sans Serif"/>
      <family val="2"/>
    </font>
    <font>
      <sz val="11"/>
      <color theme="1"/>
      <name val="Calibri"/>
      <family val="2"/>
      <scheme val="minor"/>
    </font>
    <font>
      <b/>
      <u/>
      <sz val="10"/>
      <name val="Arial"/>
      <family val="2"/>
    </font>
    <font>
      <sz val="10"/>
      <color theme="1"/>
      <name val="Arial"/>
      <family val="2"/>
    </font>
    <font>
      <vertAlign val="superscript"/>
      <sz val="10"/>
      <color theme="1"/>
      <name val="Arial"/>
      <family val="2"/>
    </font>
    <font>
      <sz val="8"/>
      <color theme="1"/>
      <name val="Arial"/>
      <family val="2"/>
    </font>
    <font>
      <b/>
      <sz val="9"/>
      <color theme="1"/>
      <name val="Arial"/>
      <family val="2"/>
    </font>
    <font>
      <sz val="9"/>
      <color theme="1"/>
      <name val="Arial"/>
      <family val="2"/>
    </font>
    <font>
      <u/>
      <sz val="11"/>
      <color theme="1"/>
      <name val="Calibri"/>
      <family val="2"/>
      <scheme val="minor"/>
    </font>
    <font>
      <sz val="10.6"/>
      <name val="Arial"/>
      <family val="2"/>
    </font>
    <font>
      <sz val="10"/>
      <color rgb="FFFF0000"/>
      <name val="Arial"/>
      <family val="2"/>
    </font>
    <font>
      <b/>
      <sz val="9"/>
      <name val="Arial"/>
      <family val="2"/>
    </font>
    <font>
      <b/>
      <u/>
      <vertAlign val="superscript"/>
      <sz val="10"/>
      <name val="Arial"/>
      <family val="2"/>
    </font>
    <font>
      <u/>
      <sz val="10"/>
      <name val="Arial"/>
      <family val="2"/>
    </font>
    <font>
      <sz val="11"/>
      <name val="Calibri"/>
      <family val="2"/>
      <scheme val="minor"/>
    </font>
  </fonts>
  <fills count="5">
    <fill>
      <patternFill patternType="none"/>
    </fill>
    <fill>
      <patternFill patternType="gray125"/>
    </fill>
    <fill>
      <patternFill patternType="lightGray">
        <fgColor indexed="13"/>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0" fillId="0" borderId="0"/>
    <xf numFmtId="0" fontId="11" fillId="2" borderId="0" applyNumberFormat="0" applyBorder="0">
      <alignment horizontal="centerContinuous"/>
      <protection locked="0"/>
    </xf>
    <xf numFmtId="3" fontId="12" fillId="2" borderId="0" applyBorder="0">
      <alignment horizontal="right"/>
      <protection locked="0"/>
    </xf>
    <xf numFmtId="9" fontId="10" fillId="0" borderId="0" applyFont="0" applyFill="0" applyBorder="0" applyAlignment="0" applyProtection="0"/>
    <xf numFmtId="40" fontId="14" fillId="0" borderId="0" applyFont="0" applyFill="0" applyBorder="0" applyAlignment="0" applyProtection="0"/>
    <xf numFmtId="0" fontId="15" fillId="0" borderId="0"/>
    <xf numFmtId="9"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cellStyleXfs>
  <cellXfs count="226">
    <xf numFmtId="0" fontId="0" fillId="0" borderId="0" xfId="0"/>
    <xf numFmtId="0" fontId="6" fillId="0" borderId="0" xfId="0" applyFont="1"/>
    <xf numFmtId="0" fontId="7" fillId="0" borderId="0" xfId="0" applyFont="1"/>
    <xf numFmtId="0" fontId="8" fillId="0" borderId="0" xfId="0" applyFont="1"/>
    <xf numFmtId="0" fontId="0" fillId="0" borderId="0" xfId="0" applyFont="1"/>
    <xf numFmtId="0" fontId="6" fillId="0" borderId="0" xfId="0" applyFont="1" applyAlignment="1">
      <alignment horizontal="right"/>
    </xf>
    <xf numFmtId="0" fontId="0" fillId="0" borderId="1" xfId="0" applyFont="1" applyBorder="1"/>
    <xf numFmtId="3" fontId="6" fillId="0" borderId="0" xfId="0" applyNumberFormat="1" applyFont="1"/>
    <xf numFmtId="166" fontId="6" fillId="0" borderId="0" xfId="0" applyNumberFormat="1" applyFont="1"/>
    <xf numFmtId="166" fontId="0" fillId="0" borderId="1" xfId="0" applyNumberFormat="1" applyFont="1" applyBorder="1"/>
    <xf numFmtId="3" fontId="8" fillId="0" borderId="0" xfId="0" applyNumberFormat="1" applyFont="1"/>
    <xf numFmtId="0" fontId="10" fillId="0" borderId="0" xfId="1" applyFill="1"/>
    <xf numFmtId="0" fontId="10" fillId="0" borderId="0" xfId="1" applyFont="1" applyFill="1"/>
    <xf numFmtId="0" fontId="9" fillId="0" borderId="0" xfId="2" applyFont="1" applyFill="1" applyBorder="1" applyAlignment="1">
      <alignment horizontal="centerContinuous"/>
      <protection locked="0"/>
    </xf>
    <xf numFmtId="3" fontId="12" fillId="0" borderId="0" xfId="3" applyFont="1" applyFill="1" applyBorder="1" applyAlignment="1">
      <alignment horizontal="centerContinuous"/>
      <protection locked="0"/>
    </xf>
    <xf numFmtId="0" fontId="13" fillId="0" borderId="0" xfId="2" applyFont="1" applyFill="1" applyBorder="1" applyAlignment="1">
      <alignment horizontal="centerContinuous"/>
      <protection locked="0"/>
    </xf>
    <xf numFmtId="0" fontId="9" fillId="0" borderId="0" xfId="1" applyFont="1" applyFill="1" applyAlignment="1">
      <alignment horizontal="left"/>
    </xf>
    <xf numFmtId="0" fontId="9" fillId="0" borderId="0" xfId="1" quotePrefix="1" applyFont="1" applyFill="1" applyAlignment="1">
      <alignment horizontal="right"/>
    </xf>
    <xf numFmtId="0" fontId="9" fillId="0" borderId="0" xfId="1" applyFont="1" applyFill="1" applyAlignment="1">
      <alignment horizontal="center"/>
    </xf>
    <xf numFmtId="0" fontId="9" fillId="0" borderId="0" xfId="1" applyFont="1" applyFill="1" applyAlignment="1">
      <alignment horizontal="right"/>
    </xf>
    <xf numFmtId="0" fontId="10" fillId="0" borderId="0" xfId="1" applyFont="1" applyFill="1" applyAlignment="1">
      <alignment horizontal="center"/>
    </xf>
    <xf numFmtId="168" fontId="10" fillId="0" borderId="0" xfId="4" applyNumberFormat="1" applyFont="1" applyFill="1"/>
    <xf numFmtId="14" fontId="10" fillId="0" borderId="0" xfId="1" applyNumberFormat="1" applyFont="1" applyFill="1"/>
    <xf numFmtId="3" fontId="10" fillId="0" borderId="0" xfId="1" applyNumberFormat="1" applyFont="1" applyFill="1"/>
    <xf numFmtId="169" fontId="10" fillId="0" borderId="0" xfId="4" applyNumberFormat="1" applyFont="1" applyFill="1"/>
    <xf numFmtId="0" fontId="9" fillId="0" borderId="0" xfId="1" applyFont="1" applyFill="1"/>
    <xf numFmtId="3" fontId="9" fillId="0" borderId="0" xfId="1" applyNumberFormat="1" applyFont="1" applyFill="1"/>
    <xf numFmtId="170" fontId="10" fillId="0" borderId="0" xfId="5" applyNumberFormat="1" applyFont="1" applyFill="1"/>
    <xf numFmtId="0" fontId="9" fillId="0" borderId="0" xfId="1" quotePrefix="1" applyFont="1" applyFill="1" applyAlignment="1">
      <alignment horizontal="center"/>
    </xf>
    <xf numFmtId="0" fontId="10" fillId="0" borderId="0" xfId="1" applyFont="1" applyFill="1" applyAlignment="1">
      <alignment horizontal="left"/>
    </xf>
    <xf numFmtId="168" fontId="10" fillId="0" borderId="0" xfId="1" applyNumberFormat="1" applyFont="1" applyFill="1"/>
    <xf numFmtId="168" fontId="9" fillId="0" borderId="0" xfId="1" applyNumberFormat="1" applyFont="1" applyFill="1" applyBorder="1"/>
    <xf numFmtId="0" fontId="10" fillId="0" borderId="0" xfId="1" quotePrefix="1" applyFont="1" applyFill="1"/>
    <xf numFmtId="171" fontId="10" fillId="0" borderId="0" xfId="1" applyNumberFormat="1" applyFont="1" applyFill="1"/>
    <xf numFmtId="172" fontId="10" fillId="0" borderId="0" xfId="1" applyNumberFormat="1" applyFont="1" applyFill="1"/>
    <xf numFmtId="173" fontId="10" fillId="0" borderId="0" xfId="1" applyNumberFormat="1" applyFill="1"/>
    <xf numFmtId="14" fontId="10" fillId="0" borderId="0" xfId="1" applyNumberFormat="1" applyFill="1"/>
    <xf numFmtId="165" fontId="10" fillId="0" borderId="0" xfId="9" applyNumberFormat="1" applyFont="1" applyFill="1"/>
    <xf numFmtId="165" fontId="10" fillId="0" borderId="0" xfId="1" applyNumberFormat="1" applyFill="1"/>
    <xf numFmtId="0" fontId="7" fillId="0" borderId="0" xfId="0" applyFont="1" applyFill="1"/>
    <xf numFmtId="3" fontId="7" fillId="0" borderId="0" xfId="0" applyNumberFormat="1" applyFont="1" applyFill="1"/>
    <xf numFmtId="0" fontId="6" fillId="0" borderId="0" xfId="0" applyFont="1" applyFill="1"/>
    <xf numFmtId="3" fontId="6" fillId="0" borderId="0" xfId="0" applyNumberFormat="1" applyFont="1" applyFill="1"/>
    <xf numFmtId="0" fontId="6" fillId="0" borderId="0" xfId="0" applyFont="1" applyFill="1" applyAlignment="1">
      <alignment horizontal="right"/>
    </xf>
    <xf numFmtId="175" fontId="0" fillId="0" borderId="0" xfId="9" applyNumberFormat="1" applyFont="1" applyFill="1"/>
    <xf numFmtId="175" fontId="0" fillId="0" borderId="1" xfId="9" applyNumberFormat="1" applyFont="1" applyFill="1" applyBorder="1"/>
    <xf numFmtId="0" fontId="10" fillId="3" borderId="0" xfId="1" quotePrefix="1" applyFont="1" applyFill="1"/>
    <xf numFmtId="3" fontId="10" fillId="0" borderId="0" xfId="1" applyNumberFormat="1" applyFont="1" applyFill="1" applyAlignment="1">
      <alignment horizontal="right" indent="2"/>
    </xf>
    <xf numFmtId="168" fontId="9" fillId="0" borderId="0" xfId="1" applyNumberFormat="1" applyFont="1" applyFill="1"/>
    <xf numFmtId="168" fontId="9" fillId="0" borderId="0" xfId="4" applyNumberFormat="1" applyFont="1" applyFill="1"/>
    <xf numFmtId="170" fontId="9" fillId="0" borderId="0" xfId="5" applyNumberFormat="1" applyFont="1" applyFill="1"/>
    <xf numFmtId="0" fontId="8" fillId="0" borderId="0" xfId="0" applyFont="1" applyAlignment="1">
      <alignment horizontal="center"/>
    </xf>
    <xf numFmtId="0" fontId="8" fillId="0" borderId="0" xfId="0" applyFont="1" applyAlignment="1">
      <alignment horizontal="center" vertical="top"/>
    </xf>
    <xf numFmtId="0" fontId="16" fillId="0" borderId="0" xfId="1" applyFont="1" applyFill="1"/>
    <xf numFmtId="0" fontId="16" fillId="0" borderId="0" xfId="1" applyFont="1" applyFill="1" applyAlignment="1">
      <alignment horizontal="left"/>
    </xf>
    <xf numFmtId="3" fontId="10" fillId="0" borderId="1" xfId="1" applyNumberFormat="1" applyFont="1" applyFill="1" applyBorder="1" applyAlignment="1">
      <alignment horizontal="right" indent="2"/>
    </xf>
    <xf numFmtId="3" fontId="0" fillId="0" borderId="0" xfId="0" applyNumberFormat="1" applyFont="1"/>
    <xf numFmtId="166" fontId="0" fillId="0" borderId="0" xfId="0" applyNumberFormat="1" applyFont="1"/>
    <xf numFmtId="3" fontId="0" fillId="0" borderId="1" xfId="0" applyNumberFormat="1" applyFont="1" applyBorder="1"/>
    <xf numFmtId="0" fontId="0" fillId="0" borderId="2" xfId="0" applyFont="1" applyBorder="1"/>
    <xf numFmtId="3" fontId="0" fillId="0" borderId="2" xfId="0" applyNumberFormat="1" applyFont="1" applyBorder="1"/>
    <xf numFmtId="166" fontId="0" fillId="0" borderId="2" xfId="0" applyNumberFormat="1" applyFont="1" applyBorder="1"/>
    <xf numFmtId="3" fontId="0" fillId="0" borderId="0" xfId="0" applyNumberFormat="1" applyFont="1" applyFill="1"/>
    <xf numFmtId="0" fontId="0" fillId="0" borderId="0" xfId="0" applyFont="1" applyFill="1"/>
    <xf numFmtId="0" fontId="0" fillId="0" borderId="0" xfId="0" applyFont="1" applyFill="1" applyAlignment="1">
      <alignment horizontal="right"/>
    </xf>
    <xf numFmtId="14" fontId="0" fillId="0" borderId="0" xfId="0" applyNumberFormat="1" applyFont="1"/>
    <xf numFmtId="0" fontId="0" fillId="0" borderId="1" xfId="0" applyFont="1" applyFill="1" applyBorder="1" applyAlignment="1">
      <alignment horizontal="right"/>
    </xf>
    <xf numFmtId="3" fontId="0" fillId="0" borderId="1" xfId="0" applyNumberFormat="1" applyFont="1" applyFill="1" applyBorder="1"/>
    <xf numFmtId="167" fontId="0" fillId="0" borderId="0" xfId="0" applyNumberFormat="1" applyFont="1"/>
    <xf numFmtId="0" fontId="0" fillId="0" borderId="0" xfId="0" quotePrefix="1" applyFont="1"/>
    <xf numFmtId="168" fontId="0" fillId="0" borderId="0" xfId="0" applyNumberFormat="1" applyFont="1"/>
    <xf numFmtId="0" fontId="5" fillId="0" borderId="0" xfId="6" applyFont="1"/>
    <xf numFmtId="0" fontId="17" fillId="0" borderId="0" xfId="6" applyFont="1" applyAlignment="1">
      <alignment horizontal="center"/>
    </xf>
    <xf numFmtId="0" fontId="17" fillId="0" borderId="0" xfId="6" applyFont="1"/>
    <xf numFmtId="168" fontId="17" fillId="0" borderId="0" xfId="6" applyNumberFormat="1" applyFont="1" applyAlignment="1">
      <alignment horizontal="center"/>
    </xf>
    <xf numFmtId="0" fontId="17" fillId="0" borderId="0" xfId="6" applyFont="1" applyAlignment="1">
      <alignment horizontal="right"/>
    </xf>
    <xf numFmtId="10" fontId="17" fillId="0" borderId="0" xfId="7" applyNumberFormat="1" applyFont="1"/>
    <xf numFmtId="10" fontId="17" fillId="0" borderId="0" xfId="6" applyNumberFormat="1" applyFont="1" applyAlignment="1">
      <alignment horizontal="center"/>
    </xf>
    <xf numFmtId="0" fontId="6" fillId="0" borderId="0" xfId="6" applyFont="1" applyBorder="1" applyAlignment="1"/>
    <xf numFmtId="0" fontId="6" fillId="0" borderId="3" xfId="6" applyFont="1" applyBorder="1" applyAlignment="1">
      <alignment horizontal="centerContinuous"/>
    </xf>
    <xf numFmtId="0" fontId="6" fillId="0" borderId="4" xfId="6" applyFont="1" applyBorder="1" applyAlignment="1">
      <alignment horizontal="centerContinuous"/>
    </xf>
    <xf numFmtId="0" fontId="6" fillId="0" borderId="5" xfId="6" applyFont="1" applyBorder="1" applyAlignment="1">
      <alignment horizontal="centerContinuous"/>
    </xf>
    <xf numFmtId="0" fontId="6" fillId="0" borderId="0" xfId="6" applyFont="1" applyBorder="1" applyAlignment="1">
      <alignment horizontal="centerContinuous"/>
    </xf>
    <xf numFmtId="0" fontId="6" fillId="0" borderId="0" xfId="6" applyFont="1" applyBorder="1" applyAlignment="1">
      <alignment horizontal="center"/>
    </xf>
    <xf numFmtId="0" fontId="6" fillId="0" borderId="0" xfId="6" quotePrefix="1" applyFont="1" applyAlignment="1">
      <alignment horizontal="center"/>
    </xf>
    <xf numFmtId="0" fontId="6" fillId="0" borderId="0" xfId="6" applyFont="1" applyAlignment="1">
      <alignment horizontal="center"/>
    </xf>
    <xf numFmtId="0" fontId="19" fillId="0" borderId="0" xfId="6" applyFont="1"/>
    <xf numFmtId="0" fontId="20" fillId="0" borderId="0" xfId="6" applyFont="1" applyAlignment="1">
      <alignment horizontal="center"/>
    </xf>
    <xf numFmtId="0" fontId="20" fillId="0" borderId="0" xfId="6" quotePrefix="1" applyFont="1" applyAlignment="1">
      <alignment horizontal="center"/>
    </xf>
    <xf numFmtId="0" fontId="21" fillId="0" borderId="0" xfId="6" applyFont="1"/>
    <xf numFmtId="37" fontId="17" fillId="0" borderId="0" xfId="6" applyNumberFormat="1" applyFont="1" applyFill="1" applyAlignment="1">
      <alignment horizontal="right" indent="1"/>
    </xf>
    <xf numFmtId="0" fontId="6" fillId="0" borderId="0" xfId="6" applyFont="1" applyAlignment="1">
      <alignment horizontal="right" indent="1"/>
    </xf>
    <xf numFmtId="37" fontId="17" fillId="0" borderId="0" xfId="6" applyNumberFormat="1" applyFont="1" applyAlignment="1">
      <alignment horizontal="right" indent="1"/>
    </xf>
    <xf numFmtId="0" fontId="17" fillId="0" borderId="0" xfId="6" applyFont="1" applyAlignment="1">
      <alignment horizontal="right" indent="1"/>
    </xf>
    <xf numFmtId="3" fontId="17" fillId="0" borderId="0" xfId="6" applyNumberFormat="1" applyFont="1" applyAlignment="1">
      <alignment horizontal="right" indent="1"/>
    </xf>
    <xf numFmtId="38" fontId="17" fillId="0" borderId="0" xfId="6" applyNumberFormat="1" applyFont="1" applyAlignment="1">
      <alignment horizontal="right" indent="1"/>
    </xf>
    <xf numFmtId="37" fontId="17" fillId="0" borderId="0" xfId="6" applyNumberFormat="1" applyFont="1" applyBorder="1" applyAlignment="1">
      <alignment horizontal="right" indent="1"/>
    </xf>
    <xf numFmtId="0" fontId="22" fillId="0" borderId="0" xfId="6" applyFont="1"/>
    <xf numFmtId="0" fontId="5" fillId="0" borderId="0" xfId="6" applyFont="1" applyBorder="1"/>
    <xf numFmtId="167" fontId="0" fillId="0" borderId="0" xfId="0" applyNumberFormat="1" applyFont="1" applyFill="1"/>
    <xf numFmtId="0" fontId="0" fillId="0" borderId="1" xfId="0" applyFont="1" applyFill="1" applyBorder="1"/>
    <xf numFmtId="14" fontId="0" fillId="0" borderId="1" xfId="0" applyNumberFormat="1" applyFont="1" applyBorder="1"/>
    <xf numFmtId="175" fontId="0" fillId="0" borderId="0" xfId="0" applyNumberFormat="1" applyFont="1" applyFill="1"/>
    <xf numFmtId="174" fontId="17" fillId="0" borderId="0" xfId="8" applyNumberFormat="1" applyFont="1"/>
    <xf numFmtId="0" fontId="17" fillId="0" borderId="0" xfId="6" applyFont="1" applyBorder="1" applyAlignment="1">
      <alignment horizontal="right" indent="1"/>
    </xf>
    <xf numFmtId="3" fontId="17" fillId="0" borderId="0" xfId="6" applyNumberFormat="1" applyFont="1" applyBorder="1" applyAlignment="1">
      <alignment horizontal="right" indent="1"/>
    </xf>
    <xf numFmtId="0" fontId="17" fillId="4" borderId="0" xfId="6" applyFont="1" applyFill="1" applyAlignment="1">
      <alignment horizontal="center"/>
    </xf>
    <xf numFmtId="0" fontId="17" fillId="4" borderId="0" xfId="6" applyFont="1" applyFill="1"/>
    <xf numFmtId="0" fontId="17" fillId="4" borderId="0" xfId="6" applyFont="1" applyFill="1" applyAlignment="1">
      <alignment horizontal="right"/>
    </xf>
    <xf numFmtId="10" fontId="17" fillId="4" borderId="0" xfId="6" applyNumberFormat="1" applyFont="1" applyFill="1" applyAlignment="1">
      <alignment horizontal="center"/>
    </xf>
    <xf numFmtId="0" fontId="6" fillId="4" borderId="0" xfId="6" applyFont="1" applyFill="1" applyBorder="1" applyAlignment="1"/>
    <xf numFmtId="0" fontId="6" fillId="4" borderId="0" xfId="6" applyFont="1" applyFill="1" applyBorder="1" applyAlignment="1">
      <alignment horizontal="center"/>
    </xf>
    <xf numFmtId="0" fontId="6" fillId="4" borderId="0" xfId="6" quotePrefix="1" applyFont="1" applyFill="1" applyAlignment="1">
      <alignment horizontal="center"/>
    </xf>
    <xf numFmtId="0" fontId="6" fillId="4" borderId="0" xfId="6" applyFont="1" applyFill="1" applyAlignment="1">
      <alignment horizontal="center"/>
    </xf>
    <xf numFmtId="0" fontId="20" fillId="4" borderId="0" xfId="6" quotePrefix="1" applyFont="1" applyFill="1" applyAlignment="1">
      <alignment horizontal="center"/>
    </xf>
    <xf numFmtId="0" fontId="19" fillId="4" borderId="0" xfId="6" applyFont="1" applyFill="1"/>
    <xf numFmtId="0" fontId="17" fillId="4" borderId="0" xfId="6" applyFont="1" applyFill="1" applyAlignment="1">
      <alignment horizontal="right" indent="1"/>
    </xf>
    <xf numFmtId="37" fontId="17" fillId="4" borderId="0" xfId="6" applyNumberFormat="1" applyFont="1" applyFill="1" applyAlignment="1">
      <alignment horizontal="right" indent="1"/>
    </xf>
    <xf numFmtId="37" fontId="17" fillId="4" borderId="0" xfId="6" applyNumberFormat="1" applyFont="1" applyFill="1" applyBorder="1" applyAlignment="1">
      <alignment horizontal="right" indent="1"/>
    </xf>
    <xf numFmtId="0" fontId="17" fillId="4" borderId="0" xfId="6" applyFont="1" applyFill="1" applyBorder="1" applyAlignment="1">
      <alignment horizontal="right" indent="1"/>
    </xf>
    <xf numFmtId="3" fontId="17" fillId="4" borderId="0" xfId="6" applyNumberFormat="1" applyFont="1" applyFill="1" applyBorder="1" applyAlignment="1">
      <alignment horizontal="right" indent="1"/>
    </xf>
    <xf numFmtId="0" fontId="5" fillId="4" borderId="0" xfId="6" applyFont="1" applyFill="1"/>
    <xf numFmtId="0" fontId="5" fillId="4" borderId="0" xfId="6" applyFont="1" applyFill="1" applyBorder="1"/>
    <xf numFmtId="0" fontId="0" fillId="0" borderId="0" xfId="6" applyFont="1"/>
    <xf numFmtId="0" fontId="0" fillId="0" borderId="0" xfId="6" applyFont="1" applyAlignment="1">
      <alignment horizontal="left"/>
    </xf>
    <xf numFmtId="0" fontId="0" fillId="0" borderId="0" xfId="6" applyFont="1" applyAlignment="1">
      <alignment horizontal="right"/>
    </xf>
    <xf numFmtId="164" fontId="9" fillId="0" borderId="0" xfId="1" applyNumberFormat="1" applyFont="1" applyFill="1" applyAlignment="1">
      <alignment horizontal="right"/>
    </xf>
    <xf numFmtId="0" fontId="0" fillId="0" borderId="0" xfId="6" applyFont="1" applyAlignment="1">
      <alignment horizontal="center"/>
    </xf>
    <xf numFmtId="0" fontId="4" fillId="0" borderId="0" xfId="6" applyFont="1"/>
    <xf numFmtId="0" fontId="3" fillId="0" borderId="0" xfId="6" applyFont="1"/>
    <xf numFmtId="0" fontId="2" fillId="0" borderId="0" xfId="6" applyFont="1"/>
    <xf numFmtId="0" fontId="10" fillId="0" borderId="0" xfId="0" applyFont="1"/>
    <xf numFmtId="3" fontId="10" fillId="0" borderId="0" xfId="0" applyNumberFormat="1" applyFont="1"/>
    <xf numFmtId="0" fontId="5" fillId="0" borderId="0" xfId="6" applyFont="1" applyFill="1"/>
    <xf numFmtId="0" fontId="17" fillId="0" borderId="0" xfId="6" applyFont="1" applyFill="1" applyAlignment="1">
      <alignment horizontal="center"/>
    </xf>
    <xf numFmtId="0" fontId="17" fillId="0" borderId="0" xfId="6" applyFont="1" applyFill="1"/>
    <xf numFmtId="0" fontId="17" fillId="0" borderId="0" xfId="6" applyFont="1" applyFill="1" applyAlignment="1">
      <alignment horizontal="right"/>
    </xf>
    <xf numFmtId="10" fontId="17" fillId="0" borderId="0" xfId="6" applyNumberFormat="1" applyFont="1" applyFill="1" applyAlignment="1">
      <alignment horizontal="center"/>
    </xf>
    <xf numFmtId="0" fontId="6" fillId="0" borderId="0" xfId="6" applyFont="1" applyFill="1" applyBorder="1" applyAlignment="1"/>
    <xf numFmtId="0" fontId="6" fillId="0" borderId="0" xfId="6" applyFont="1" applyFill="1" applyBorder="1" applyAlignment="1">
      <alignment horizontal="center"/>
    </xf>
    <xf numFmtId="0" fontId="6" fillId="0" borderId="0" xfId="6" quotePrefix="1" applyFont="1" applyFill="1" applyAlignment="1">
      <alignment horizontal="center"/>
    </xf>
    <xf numFmtId="0" fontId="6" fillId="0" borderId="0" xfId="6" applyFont="1" applyFill="1" applyAlignment="1">
      <alignment horizontal="center"/>
    </xf>
    <xf numFmtId="0" fontId="20" fillId="0" borderId="0" xfId="6" quotePrefix="1" applyFont="1" applyFill="1" applyAlignment="1">
      <alignment horizontal="center"/>
    </xf>
    <xf numFmtId="0" fontId="19" fillId="0" borderId="0" xfId="6" applyFont="1" applyFill="1"/>
    <xf numFmtId="0" fontId="17" fillId="0" borderId="0" xfId="6" applyFont="1" applyFill="1" applyAlignment="1">
      <alignment horizontal="right" indent="1"/>
    </xf>
    <xf numFmtId="37" fontId="17" fillId="0" borderId="0" xfId="6" applyNumberFormat="1" applyFont="1" applyFill="1" applyBorder="1" applyAlignment="1">
      <alignment horizontal="right" indent="1"/>
    </xf>
    <xf numFmtId="0" fontId="17" fillId="0" borderId="0" xfId="6" applyFont="1" applyFill="1" applyBorder="1" applyAlignment="1">
      <alignment horizontal="right" indent="1"/>
    </xf>
    <xf numFmtId="3" fontId="17" fillId="0" borderId="0" xfId="6" applyNumberFormat="1" applyFont="1" applyFill="1" applyBorder="1" applyAlignment="1">
      <alignment horizontal="right" indent="1"/>
    </xf>
    <xf numFmtId="0" fontId="5" fillId="0" borderId="0" xfId="6" applyFont="1" applyFill="1" applyBorder="1"/>
    <xf numFmtId="0" fontId="10" fillId="0" borderId="0" xfId="0" quotePrefix="1" applyFont="1"/>
    <xf numFmtId="168" fontId="10" fillId="0" borderId="0" xfId="0" applyNumberFormat="1" applyFont="1"/>
    <xf numFmtId="0" fontId="9" fillId="0" borderId="0" xfId="6" applyFont="1" applyFill="1" applyAlignment="1">
      <alignment horizontal="center"/>
    </xf>
    <xf numFmtId="0" fontId="1" fillId="0" borderId="0" xfId="6" applyFont="1"/>
    <xf numFmtId="0" fontId="10" fillId="0" borderId="0" xfId="0" applyFont="1" applyAlignment="1">
      <alignment horizontal="left" wrapText="1"/>
    </xf>
    <xf numFmtId="0" fontId="10" fillId="0" borderId="0" xfId="0" applyFont="1" applyFill="1" applyAlignment="1">
      <alignment horizontal="left" wrapText="1"/>
    </xf>
    <xf numFmtId="0" fontId="10" fillId="0" borderId="0" xfId="0" quotePrefix="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wrapText="1"/>
    </xf>
    <xf numFmtId="0" fontId="10" fillId="0" borderId="0" xfId="0" quotePrefix="1" applyFont="1" applyAlignment="1">
      <alignment horizontal="left" wrapText="1"/>
    </xf>
    <xf numFmtId="0" fontId="9" fillId="0" borderId="0" xfId="2" applyFont="1" applyFill="1" applyBorder="1" applyAlignment="1">
      <alignment horizontal="center"/>
      <protection locked="0"/>
    </xf>
    <xf numFmtId="15" fontId="9" fillId="0" borderId="0" xfId="2" quotePrefix="1" applyNumberFormat="1" applyFont="1" applyFill="1" applyBorder="1" applyAlignment="1">
      <alignment horizontal="center"/>
      <protection locked="0"/>
    </xf>
    <xf numFmtId="0" fontId="6" fillId="0" borderId="0" xfId="0" applyFont="1" applyAlignment="1">
      <alignment horizontal="center"/>
    </xf>
    <xf numFmtId="0" fontId="6" fillId="0" borderId="0" xfId="0" quotePrefix="1" applyFont="1" applyAlignment="1">
      <alignment horizontal="center"/>
    </xf>
    <xf numFmtId="0" fontId="0" fillId="0" borderId="0" xfId="0" quotePrefix="1" applyFont="1" applyAlignment="1">
      <alignment horizontal="left" vertical="top" wrapText="1"/>
    </xf>
    <xf numFmtId="0" fontId="6" fillId="0" borderId="0" xfId="6" applyFont="1" applyAlignment="1">
      <alignment horizontal="center"/>
    </xf>
    <xf numFmtId="0" fontId="6" fillId="0" borderId="0" xfId="6" quotePrefix="1" applyFont="1" applyAlignment="1">
      <alignment horizontal="center"/>
    </xf>
    <xf numFmtId="0" fontId="7" fillId="0" borderId="0" xfId="6" applyFont="1" applyAlignment="1">
      <alignment horizontal="center"/>
    </xf>
    <xf numFmtId="0" fontId="6" fillId="0" borderId="3" xfId="6" applyFont="1" applyBorder="1" applyAlignment="1">
      <alignment horizontal="center"/>
    </xf>
    <xf numFmtId="0" fontId="6" fillId="0" borderId="4" xfId="6" applyFont="1" applyBorder="1" applyAlignment="1">
      <alignment horizontal="center"/>
    </xf>
    <xf numFmtId="0" fontId="6" fillId="0" borderId="5" xfId="6" applyFont="1" applyBorder="1" applyAlignment="1">
      <alignment horizontal="center"/>
    </xf>
    <xf numFmtId="0" fontId="6" fillId="0" borderId="3" xfId="6" applyFont="1" applyFill="1" applyBorder="1" applyAlignment="1">
      <alignment horizontal="center"/>
    </xf>
    <xf numFmtId="0" fontId="6" fillId="0" borderId="4" xfId="6" applyFont="1" applyFill="1" applyBorder="1" applyAlignment="1">
      <alignment horizontal="center"/>
    </xf>
    <xf numFmtId="0" fontId="6" fillId="0" borderId="5" xfId="6" applyFont="1" applyFill="1" applyBorder="1" applyAlignment="1">
      <alignment horizontal="center"/>
    </xf>
    <xf numFmtId="0" fontId="6" fillId="4" borderId="3" xfId="6" applyFont="1" applyFill="1" applyBorder="1" applyAlignment="1">
      <alignment horizontal="center"/>
    </xf>
    <xf numFmtId="0" fontId="6" fillId="4" borderId="4" xfId="6" applyFont="1" applyFill="1" applyBorder="1" applyAlignment="1">
      <alignment horizontal="center"/>
    </xf>
    <xf numFmtId="0" fontId="6" fillId="4" borderId="5" xfId="6" applyFont="1" applyFill="1" applyBorder="1" applyAlignment="1">
      <alignment horizontal="center"/>
    </xf>
    <xf numFmtId="0" fontId="9" fillId="0" borderId="0" xfId="0" quotePrefix="1" applyFont="1"/>
    <xf numFmtId="0" fontId="16" fillId="0" borderId="0" xfId="0" applyFont="1"/>
    <xf numFmtId="0" fontId="25" fillId="0" borderId="1" xfId="0" applyFont="1" applyBorder="1" applyAlignment="1">
      <alignment horizontal="center" wrapText="1"/>
    </xf>
    <xf numFmtId="0" fontId="9" fillId="0" borderId="1" xfId="0" applyFont="1" applyBorder="1" applyAlignment="1">
      <alignment horizontal="center" wrapText="1"/>
    </xf>
    <xf numFmtId="0" fontId="10" fillId="0" borderId="0" xfId="0" applyFont="1" applyAlignment="1">
      <alignment horizontal="center" wrapText="1"/>
    </xf>
    <xf numFmtId="0" fontId="10" fillId="0" borderId="0" xfId="0" applyFont="1" applyFill="1"/>
    <xf numFmtId="0" fontId="10" fillId="0" borderId="0" xfId="0" applyFont="1" applyFill="1" applyAlignment="1">
      <alignment horizontal="center" wrapText="1"/>
    </xf>
    <xf numFmtId="0" fontId="10" fillId="0" borderId="1" xfId="0" applyFont="1" applyFill="1" applyBorder="1" applyAlignment="1">
      <alignment horizontal="center" wrapText="1"/>
    </xf>
    <xf numFmtId="0" fontId="10" fillId="0" borderId="0" xfId="0" applyFont="1" applyAlignment="1">
      <alignment horizontal="left" vertical="top" wrapText="1"/>
    </xf>
    <xf numFmtId="0" fontId="9" fillId="0" borderId="0" xfId="0" applyFont="1" applyAlignment="1">
      <alignment horizontal="right"/>
    </xf>
    <xf numFmtId="0" fontId="9" fillId="0" borderId="0" xfId="0" applyFont="1"/>
    <xf numFmtId="0" fontId="10" fillId="0" borderId="0" xfId="0" quotePrefix="1" applyFont="1" applyAlignment="1">
      <alignment horizontal="left" vertical="top" wrapText="1"/>
    </xf>
    <xf numFmtId="168" fontId="9" fillId="0" borderId="0" xfId="0" applyNumberFormat="1" applyFont="1"/>
    <xf numFmtId="0" fontId="9" fillId="0" borderId="1" xfId="0" applyFont="1" applyBorder="1" applyAlignment="1">
      <alignment horizontal="center"/>
    </xf>
    <xf numFmtId="0" fontId="9" fillId="0" borderId="0" xfId="0" applyFont="1" applyBorder="1" applyAlignment="1"/>
    <xf numFmtId="168" fontId="9" fillId="0" borderId="1" xfId="0" applyNumberFormat="1" applyFont="1" applyBorder="1" applyAlignment="1">
      <alignment horizontal="center"/>
    </xf>
    <xf numFmtId="0" fontId="9" fillId="0" borderId="0" xfId="0" applyFont="1" applyAlignment="1">
      <alignment horizontal="center"/>
    </xf>
    <xf numFmtId="168" fontId="9" fillId="0" borderId="0" xfId="0" applyNumberFormat="1" applyFont="1" applyAlignment="1">
      <alignment horizontal="center"/>
    </xf>
    <xf numFmtId="0" fontId="16" fillId="0" borderId="0" xfId="0" applyFont="1" applyAlignment="1">
      <alignment horizontal="center"/>
    </xf>
    <xf numFmtId="168" fontId="16" fillId="0" borderId="0" xfId="0" applyNumberFormat="1" applyFont="1" applyAlignment="1">
      <alignment horizontal="center"/>
    </xf>
    <xf numFmtId="168" fontId="10" fillId="0" borderId="0" xfId="0" applyNumberFormat="1" applyFont="1" applyAlignment="1">
      <alignment horizontal="right" indent="1"/>
    </xf>
    <xf numFmtId="3" fontId="10" fillId="0" borderId="0" xfId="0" applyNumberFormat="1" applyFont="1" applyAlignment="1">
      <alignment horizontal="right" indent="1"/>
    </xf>
    <xf numFmtId="0" fontId="10" fillId="0" borderId="0" xfId="0" applyFont="1" applyAlignment="1">
      <alignment horizontal="center" vertical="top"/>
    </xf>
    <xf numFmtId="0" fontId="27" fillId="0" borderId="0" xfId="0" applyFont="1"/>
    <xf numFmtId="3" fontId="27" fillId="0" borderId="0" xfId="0" applyNumberFormat="1" applyFont="1"/>
    <xf numFmtId="166" fontId="10" fillId="0" borderId="0" xfId="0" applyNumberFormat="1" applyFont="1"/>
    <xf numFmtId="0" fontId="10" fillId="0" borderId="1" xfId="0" applyFont="1" applyBorder="1"/>
    <xf numFmtId="3" fontId="10" fillId="0" borderId="1" xfId="0" applyNumberFormat="1" applyFont="1" applyBorder="1"/>
    <xf numFmtId="166" fontId="10" fillId="0" borderId="1" xfId="0" applyNumberFormat="1" applyFont="1" applyBorder="1"/>
    <xf numFmtId="0" fontId="9" fillId="0" borderId="0" xfId="0" quotePrefix="1" applyFont="1" applyAlignment="1">
      <alignment horizontal="center"/>
    </xf>
    <xf numFmtId="0" fontId="10" fillId="0" borderId="2" xfId="0" applyFont="1" applyBorder="1"/>
    <xf numFmtId="3" fontId="10" fillId="0" borderId="2" xfId="0" applyNumberFormat="1" applyFont="1" applyBorder="1"/>
    <xf numFmtId="166" fontId="10" fillId="0" borderId="2" xfId="0" applyNumberFormat="1" applyFont="1" applyBorder="1"/>
    <xf numFmtId="3" fontId="9" fillId="0" borderId="0" xfId="0" applyNumberFormat="1" applyFont="1"/>
    <xf numFmtId="166" fontId="9" fillId="0" borderId="0" xfId="0" applyNumberFormat="1" applyFont="1"/>
    <xf numFmtId="0" fontId="16" fillId="0" borderId="0" xfId="0" applyFont="1" applyFill="1"/>
    <xf numFmtId="3" fontId="16" fillId="0" borderId="0" xfId="0" applyNumberFormat="1" applyFont="1" applyFill="1"/>
    <xf numFmtId="3" fontId="10" fillId="0" borderId="0" xfId="0" applyNumberFormat="1" applyFont="1" applyFill="1"/>
    <xf numFmtId="0" fontId="9" fillId="0" borderId="0" xfId="0" applyFont="1" applyFill="1"/>
    <xf numFmtId="3" fontId="9" fillId="0" borderId="0" xfId="0" applyNumberFormat="1" applyFont="1" applyFill="1"/>
    <xf numFmtId="0" fontId="9" fillId="0" borderId="0" xfId="0" applyFont="1" applyFill="1" applyAlignment="1">
      <alignment horizontal="right"/>
    </xf>
    <xf numFmtId="0" fontId="10" fillId="0" borderId="0" xfId="0" applyFont="1" applyFill="1" applyAlignment="1">
      <alignment horizontal="right"/>
    </xf>
    <xf numFmtId="175" fontId="10" fillId="0" borderId="0" xfId="9" applyNumberFormat="1" applyFont="1" applyFill="1"/>
    <xf numFmtId="14" fontId="10" fillId="0" borderId="0" xfId="0" applyNumberFormat="1" applyFont="1"/>
    <xf numFmtId="0" fontId="10" fillId="0" borderId="1" xfId="0" applyFont="1" applyFill="1" applyBorder="1" applyAlignment="1">
      <alignment horizontal="right"/>
    </xf>
    <xf numFmtId="3" fontId="10" fillId="0" borderId="1" xfId="0" applyNumberFormat="1" applyFont="1" applyFill="1" applyBorder="1"/>
    <xf numFmtId="175" fontId="10" fillId="0" borderId="1" xfId="9" applyNumberFormat="1" applyFont="1" applyFill="1" applyBorder="1"/>
    <xf numFmtId="0" fontId="9" fillId="0" borderId="0" xfId="6" applyFont="1" applyAlignment="1">
      <alignment horizontal="center"/>
    </xf>
    <xf numFmtId="0" fontId="9" fillId="0" borderId="0" xfId="6" applyFont="1"/>
    <xf numFmtId="0" fontId="28" fillId="0" borderId="0" xfId="6" applyFont="1"/>
  </cellXfs>
  <cellStyles count="10">
    <cellStyle name="Affinity Exhibit Header_PFAD selection exhibit for MEARIE" xfId="2"/>
    <cellStyle name="Affinity Totals" xfId="3"/>
    <cellStyle name="Comma" xfId="9" builtinId="3"/>
    <cellStyle name="Comma 2" xfId="5"/>
    <cellStyle name="Comma 3" xfId="8"/>
    <cellStyle name="Normal" xfId="0" builtinId="0"/>
    <cellStyle name="Normal 2" xfId="1"/>
    <cellStyle name="Normal 3" xfId="6"/>
    <cellStyle name="Percent 2" xfId="4"/>
    <cellStyle name="Percent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RIE\Analysis\Dec14\Valuation\2014-12\2.%20CURIE.(val)exhibits.12312014.Scenari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RIE\Analysis\Dec14\Valuation\2014-09\2.%20CURIE.(val)exhibits.9.30.2014.Status%20Qu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lielinda\AppData\Local\Microsoft\Windows\INetCache\Content.Outlook\IDEO9Z2O\Discounting%20Exhibits%20Mar%202016_for%20PCFRC%20modified%20Sht%20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GL and Prop"/>
      <sheetName val="IFRS Disclosure Notes"/>
      <sheetName val="E&amp;O"/>
      <sheetName val="Exh 14 Summary"/>
      <sheetName val="Exh 14 PAD Selection"/>
      <sheetName val="Exh 14 DiscRate"/>
      <sheetName val="Exh 15 Comparison"/>
      <sheetName val="Investment Yield for NUCLRAE"/>
      <sheetName val="NUCLRAE Liability"/>
      <sheetName val="NUCLRAE Property"/>
      <sheetName val="NUCLRAE Total"/>
      <sheetName val="PAYOUT High"/>
      <sheetName val="PAYOUT Low"/>
      <sheetName val="PFAD Backup for Payout"/>
      <sheetName val="Payout Gross"/>
      <sheetName val="Payout Net"/>
      <sheetName val="Payout Net (Undiscounted)"/>
      <sheetName val="Payout Wtd Avgs"/>
      <sheetName val="Duration"/>
      <sheetName val="Duration (2)"/>
      <sheetName val="Loss Ratios"/>
      <sheetName val="Summary for Sarah"/>
      <sheetName val="All Lines"/>
      <sheetName val="Materiality"/>
      <sheetName val="P&amp;C-1 Interest rate risk"/>
    </sheetNames>
    <sheetDataSet>
      <sheetData sheetId="0"/>
      <sheetData sheetId="1">
        <row r="46">
          <cell r="J46">
            <v>372321.78</v>
          </cell>
          <cell r="K46">
            <v>355667.48</v>
          </cell>
          <cell r="L46">
            <v>371505.25</v>
          </cell>
          <cell r="M46">
            <v>371505.25</v>
          </cell>
          <cell r="N46">
            <v>380022.7</v>
          </cell>
          <cell r="O46">
            <v>380022.7</v>
          </cell>
          <cell r="P46">
            <v>380022.7</v>
          </cell>
          <cell r="Q46">
            <v>395022.7</v>
          </cell>
          <cell r="R46">
            <v>425022.7</v>
          </cell>
          <cell r="S46">
            <v>398637.03</v>
          </cell>
          <cell r="T46">
            <v>398637.02999999997</v>
          </cell>
        </row>
        <row r="47">
          <cell r="I47">
            <v>749207.26</v>
          </cell>
          <cell r="J47">
            <v>715325.28</v>
          </cell>
          <cell r="K47">
            <v>716932.97</v>
          </cell>
          <cell r="L47">
            <v>736660.12</v>
          </cell>
          <cell r="M47">
            <v>762310.97</v>
          </cell>
          <cell r="N47">
            <v>774751.33</v>
          </cell>
          <cell r="O47">
            <v>784751.33</v>
          </cell>
          <cell r="P47">
            <v>782567.28</v>
          </cell>
          <cell r="Q47">
            <v>782567.28</v>
          </cell>
          <cell r="R47">
            <v>782567.28</v>
          </cell>
          <cell r="S47">
            <v>782567.28</v>
          </cell>
          <cell r="T47">
            <v>782567.28</v>
          </cell>
        </row>
        <row r="48">
          <cell r="H48">
            <v>848271.91</v>
          </cell>
          <cell r="I48">
            <v>782098.52</v>
          </cell>
          <cell r="J48">
            <v>756184.02</v>
          </cell>
          <cell r="K48">
            <v>770563.45</v>
          </cell>
          <cell r="L48">
            <v>757865.11</v>
          </cell>
          <cell r="M48">
            <v>757865.11</v>
          </cell>
          <cell r="N48">
            <v>757865.11</v>
          </cell>
          <cell r="O48">
            <v>757865.11</v>
          </cell>
          <cell r="P48">
            <v>757865.11</v>
          </cell>
          <cell r="Q48">
            <v>757865.11</v>
          </cell>
          <cell r="R48">
            <v>774499.67</v>
          </cell>
          <cell r="S48">
            <v>771895.17</v>
          </cell>
          <cell r="T48">
            <v>771895.17</v>
          </cell>
        </row>
        <row r="49">
          <cell r="G49">
            <v>2362015.86</v>
          </cell>
          <cell r="H49">
            <v>2506863.7999999998</v>
          </cell>
          <cell r="I49">
            <v>2638884.36</v>
          </cell>
          <cell r="J49">
            <v>2431934.0499999998</v>
          </cell>
          <cell r="K49">
            <v>2447979.2000000002</v>
          </cell>
          <cell r="L49">
            <v>2471051.7200000002</v>
          </cell>
          <cell r="M49">
            <v>2517345.35</v>
          </cell>
          <cell r="N49">
            <v>2589616.08</v>
          </cell>
          <cell r="O49">
            <v>2593977.9500000002</v>
          </cell>
          <cell r="P49">
            <v>2593977.9500000002</v>
          </cell>
          <cell r="Q49">
            <v>2592977.9500000002</v>
          </cell>
          <cell r="R49">
            <v>2592977.9500000002</v>
          </cell>
          <cell r="S49">
            <v>2592977.9500000002</v>
          </cell>
          <cell r="T49">
            <v>2592977.9500000002</v>
          </cell>
        </row>
        <row r="50">
          <cell r="F50">
            <v>2000028.73</v>
          </cell>
          <cell r="G50">
            <v>1866502.53</v>
          </cell>
          <cell r="H50">
            <v>1495043.56</v>
          </cell>
          <cell r="I50">
            <v>1436145.96</v>
          </cell>
          <cell r="J50">
            <v>1426742.6</v>
          </cell>
          <cell r="K50">
            <v>1426742.6</v>
          </cell>
          <cell r="L50">
            <v>1461742.6</v>
          </cell>
          <cell r="M50">
            <v>1459242.6</v>
          </cell>
          <cell r="N50">
            <v>1441647.84</v>
          </cell>
          <cell r="O50">
            <v>1441647.84</v>
          </cell>
          <cell r="P50">
            <v>1441647.84</v>
          </cell>
          <cell r="Q50">
            <v>1441647.84</v>
          </cell>
          <cell r="R50">
            <v>1446647.84</v>
          </cell>
          <cell r="S50">
            <v>1471647.84</v>
          </cell>
          <cell r="T50">
            <v>1467037.42</v>
          </cell>
        </row>
        <row r="51">
          <cell r="E51">
            <v>806771.03</v>
          </cell>
          <cell r="F51">
            <v>977029.22</v>
          </cell>
          <cell r="G51">
            <v>1205973.8799999999</v>
          </cell>
          <cell r="H51">
            <v>1293147.1000000001</v>
          </cell>
          <cell r="I51">
            <v>1425433.39</v>
          </cell>
          <cell r="J51">
            <v>1490596.64</v>
          </cell>
          <cell r="K51">
            <v>1634070.48</v>
          </cell>
          <cell r="L51">
            <v>1684070.48</v>
          </cell>
          <cell r="M51">
            <v>1596106.8</v>
          </cell>
          <cell r="N51">
            <v>1596106.8</v>
          </cell>
          <cell r="O51">
            <v>1584717.73</v>
          </cell>
          <cell r="P51">
            <v>1583717.73</v>
          </cell>
          <cell r="Q51">
            <v>1583717.73</v>
          </cell>
          <cell r="R51">
            <v>1583717.73</v>
          </cell>
          <cell r="S51">
            <v>1583717.73</v>
          </cell>
          <cell r="T51">
            <v>1583717.73</v>
          </cell>
        </row>
        <row r="52">
          <cell r="D52">
            <v>890118.95</v>
          </cell>
          <cell r="E52">
            <v>1291303.9099999999</v>
          </cell>
          <cell r="F52">
            <v>1447803.75</v>
          </cell>
          <cell r="G52">
            <v>1525022.98</v>
          </cell>
          <cell r="H52">
            <v>1663177.35</v>
          </cell>
          <cell r="I52">
            <v>1818689.06</v>
          </cell>
          <cell r="J52">
            <v>1901940.31</v>
          </cell>
          <cell r="K52">
            <v>1958722</v>
          </cell>
          <cell r="L52">
            <v>3007069.29</v>
          </cell>
          <cell r="M52">
            <v>3097069.29</v>
          </cell>
          <cell r="N52">
            <v>3222069.29</v>
          </cell>
          <cell r="O52">
            <v>3493699.85</v>
          </cell>
          <cell r="P52">
            <v>3494255.6</v>
          </cell>
          <cell r="Q52">
            <v>3494255.6</v>
          </cell>
          <cell r="R52">
            <v>3494255.6</v>
          </cell>
          <cell r="S52">
            <v>3494255.6</v>
          </cell>
          <cell r="T52">
            <v>3494255.6</v>
          </cell>
        </row>
        <row r="53">
          <cell r="C53">
            <v>701297.47</v>
          </cell>
          <cell r="D53">
            <v>1318685.1499999999</v>
          </cell>
          <cell r="E53">
            <v>1678238.69</v>
          </cell>
          <cell r="F53">
            <v>1895747.55</v>
          </cell>
          <cell r="G53">
            <v>2720936.97</v>
          </cell>
          <cell r="H53">
            <v>3041691.62</v>
          </cell>
          <cell r="I53">
            <v>3976664.45</v>
          </cell>
          <cell r="J53">
            <v>3746469.51</v>
          </cell>
          <cell r="K53">
            <v>3651656.21</v>
          </cell>
          <cell r="L53">
            <v>3707315.46</v>
          </cell>
          <cell r="M53">
            <v>3729298.27</v>
          </cell>
          <cell r="N53">
            <v>3813298.27</v>
          </cell>
          <cell r="O53">
            <v>3813298.27</v>
          </cell>
          <cell r="P53">
            <v>3813298.27</v>
          </cell>
          <cell r="Q53">
            <v>3749071.6400000006</v>
          </cell>
          <cell r="R53">
            <v>3749071.6400000006</v>
          </cell>
          <cell r="S53">
            <v>3749071.6400000006</v>
          </cell>
          <cell r="T53">
            <v>4071571.6400000011</v>
          </cell>
        </row>
        <row r="54">
          <cell r="C54">
            <v>2893485.67</v>
          </cell>
          <cell r="D54">
            <v>3457651.77</v>
          </cell>
          <cell r="E54">
            <v>4081539.07</v>
          </cell>
          <cell r="F54">
            <v>4384224.3499999996</v>
          </cell>
          <cell r="G54">
            <v>5495078.7000000002</v>
          </cell>
          <cell r="H54">
            <v>5617480.7799999993</v>
          </cell>
          <cell r="I54">
            <v>5942934.4100000001</v>
          </cell>
          <cell r="J54">
            <v>6097538.6699999999</v>
          </cell>
          <cell r="K54">
            <v>7540728.5500000007</v>
          </cell>
          <cell r="L54">
            <v>7300682.6299999999</v>
          </cell>
          <cell r="M54">
            <v>7290392.7600000007</v>
          </cell>
          <cell r="N54">
            <v>6279954.6600000001</v>
          </cell>
          <cell r="O54">
            <v>6309954.6600000001</v>
          </cell>
          <cell r="P54">
            <v>6309118.620000001</v>
          </cell>
          <cell r="Q54">
            <v>6359118.6200000001</v>
          </cell>
          <cell r="R54">
            <v>6359118.6200000001</v>
          </cell>
          <cell r="S54">
            <v>6489118.620000001</v>
          </cell>
          <cell r="T54">
            <v>6471393.0500000007</v>
          </cell>
        </row>
        <row r="55">
          <cell r="C55">
            <v>758448.4</v>
          </cell>
          <cell r="D55">
            <v>1037422.08</v>
          </cell>
          <cell r="E55">
            <v>1385348.43</v>
          </cell>
          <cell r="F55">
            <v>1805829.76</v>
          </cell>
          <cell r="G55">
            <v>1740503.97</v>
          </cell>
          <cell r="H55">
            <v>1678234.88</v>
          </cell>
          <cell r="I55">
            <v>1947536.58</v>
          </cell>
          <cell r="J55">
            <v>1896804.36</v>
          </cell>
          <cell r="K55">
            <v>1915391.23</v>
          </cell>
          <cell r="L55">
            <v>2010045.33</v>
          </cell>
          <cell r="M55">
            <v>2107644.38</v>
          </cell>
          <cell r="N55">
            <v>2159281.02</v>
          </cell>
          <cell r="O55">
            <v>2328931.2699999996</v>
          </cell>
          <cell r="P55">
            <v>2408931.2700000005</v>
          </cell>
          <cell r="Q55">
            <v>2408931.27</v>
          </cell>
          <cell r="R55">
            <v>2388931.2700000005</v>
          </cell>
          <cell r="S55">
            <v>2341651.7000000002</v>
          </cell>
          <cell r="T55">
            <v>2341651.7000000002</v>
          </cell>
        </row>
        <row r="56">
          <cell r="C56">
            <v>685311.55</v>
          </cell>
          <cell r="D56">
            <v>1180935.52</v>
          </cell>
          <cell r="E56">
            <v>1873112.33</v>
          </cell>
          <cell r="F56">
            <v>1975049.6</v>
          </cell>
          <cell r="G56">
            <v>2041335.25</v>
          </cell>
          <cell r="H56">
            <v>2066597.58</v>
          </cell>
          <cell r="I56">
            <v>2074932.87</v>
          </cell>
          <cell r="J56">
            <v>2129762.75</v>
          </cell>
          <cell r="K56">
            <v>2639762.75</v>
          </cell>
          <cell r="L56">
            <v>3194057.74</v>
          </cell>
          <cell r="M56">
            <v>3336625.02</v>
          </cell>
          <cell r="N56">
            <v>3308681.9200000004</v>
          </cell>
          <cell r="O56">
            <v>3307751.9000000004</v>
          </cell>
          <cell r="P56">
            <v>3307751.9000000004</v>
          </cell>
          <cell r="Q56">
            <v>3307751.9000000004</v>
          </cell>
          <cell r="R56">
            <v>3307751.9000000004</v>
          </cell>
          <cell r="S56">
            <v>3307751.9000000004</v>
          </cell>
        </row>
        <row r="57">
          <cell r="C57">
            <v>871274.35</v>
          </cell>
          <cell r="D57">
            <v>1323514.48</v>
          </cell>
          <cell r="E57">
            <v>1790580.76</v>
          </cell>
          <cell r="F57">
            <v>2701730.06</v>
          </cell>
          <cell r="G57">
            <v>3059916.98</v>
          </cell>
          <cell r="H57">
            <v>3363521.69</v>
          </cell>
          <cell r="I57">
            <v>3532854.42</v>
          </cell>
          <cell r="J57">
            <v>3647200.87</v>
          </cell>
          <cell r="K57">
            <v>3975700.37</v>
          </cell>
          <cell r="L57">
            <v>3884591.61</v>
          </cell>
          <cell r="M57">
            <v>3930398.9600000004</v>
          </cell>
          <cell r="N57">
            <v>3850217.67</v>
          </cell>
          <cell r="O57">
            <v>3860439.42</v>
          </cell>
          <cell r="P57">
            <v>3860439.42</v>
          </cell>
          <cell r="Q57">
            <v>3871425.75</v>
          </cell>
          <cell r="R57">
            <v>3855392.8</v>
          </cell>
        </row>
        <row r="58">
          <cell r="C58">
            <v>1683308.67</v>
          </cell>
          <cell r="D58">
            <v>1927544.43</v>
          </cell>
          <cell r="E58">
            <v>2575636.02</v>
          </cell>
          <cell r="F58">
            <v>2506120.27</v>
          </cell>
          <cell r="G58">
            <v>2699840.88</v>
          </cell>
          <cell r="H58">
            <v>2852787.64</v>
          </cell>
          <cell r="I58">
            <v>2812292.32</v>
          </cell>
          <cell r="J58">
            <v>2972980.55</v>
          </cell>
          <cell r="K58">
            <v>3708345.94</v>
          </cell>
          <cell r="L58">
            <v>3151995.2899999996</v>
          </cell>
          <cell r="M58">
            <v>2937827.1500000004</v>
          </cell>
          <cell r="N58">
            <v>3027827.1500000004</v>
          </cell>
          <cell r="O58">
            <v>2923588.95</v>
          </cell>
          <cell r="P58">
            <v>2923588.95</v>
          </cell>
          <cell r="Q58">
            <v>2923588.95</v>
          </cell>
        </row>
        <row r="59">
          <cell r="C59">
            <v>1349037.47</v>
          </cell>
          <cell r="D59">
            <v>2225679.5499999998</v>
          </cell>
          <cell r="E59">
            <v>2483646.36</v>
          </cell>
          <cell r="F59">
            <v>2667963.36</v>
          </cell>
          <cell r="G59">
            <v>2717525.84</v>
          </cell>
          <cell r="H59">
            <v>2668004.15</v>
          </cell>
          <cell r="I59">
            <v>2743477.95</v>
          </cell>
          <cell r="J59">
            <v>2812426.83</v>
          </cell>
          <cell r="K59">
            <v>2814906.1060000001</v>
          </cell>
          <cell r="L59">
            <v>2987739.2659999998</v>
          </cell>
          <cell r="M59">
            <v>2988161.0559999994</v>
          </cell>
          <cell r="N59">
            <v>3042602.5259999996</v>
          </cell>
          <cell r="O59">
            <v>3057099.676</v>
          </cell>
          <cell r="P59">
            <v>3057099.6759999995</v>
          </cell>
        </row>
        <row r="60">
          <cell r="C60">
            <v>1207155.1100000001</v>
          </cell>
          <cell r="D60">
            <v>3607947.02</v>
          </cell>
          <cell r="E60">
            <v>3932234.39</v>
          </cell>
          <cell r="F60">
            <v>4478173.9400000004</v>
          </cell>
          <cell r="G60">
            <v>4891236.0999999996</v>
          </cell>
          <cell r="H60">
            <v>5327282.0599999996</v>
          </cell>
          <cell r="I60">
            <v>6400084.0800000001</v>
          </cell>
          <cell r="J60">
            <v>6496311.1100000003</v>
          </cell>
          <cell r="K60">
            <v>6859961.1600000001</v>
          </cell>
          <cell r="L60">
            <v>7110420.6600000001</v>
          </cell>
          <cell r="M60">
            <v>7450420.6600000001</v>
          </cell>
          <cell r="N60">
            <v>8229071.5999999996</v>
          </cell>
          <cell r="O60">
            <v>8439287.2100000009</v>
          </cell>
        </row>
        <row r="61">
          <cell r="C61">
            <v>1013306.89</v>
          </cell>
          <cell r="D61">
            <v>1615020.62</v>
          </cell>
          <cell r="E61">
            <v>1974751.79</v>
          </cell>
          <cell r="F61">
            <v>3902126.7</v>
          </cell>
          <cell r="G61">
            <v>5798121.0099999998</v>
          </cell>
          <cell r="H61">
            <v>6010047.7300000004</v>
          </cell>
          <cell r="I61">
            <v>6266676.8000000007</v>
          </cell>
          <cell r="J61">
            <v>6343547.1899999995</v>
          </cell>
          <cell r="K61">
            <v>6174004.7299999986</v>
          </cell>
          <cell r="L61">
            <v>6163347.4099999992</v>
          </cell>
          <cell r="M61">
            <v>6117748.5800000001</v>
          </cell>
          <cell r="N61">
            <v>6404996.04</v>
          </cell>
        </row>
        <row r="62">
          <cell r="C62">
            <v>711406.91</v>
          </cell>
          <cell r="D62">
            <v>1369535.32</v>
          </cell>
          <cell r="E62">
            <v>2211607.4900000002</v>
          </cell>
          <cell r="F62">
            <v>2914538.38</v>
          </cell>
          <cell r="G62">
            <v>3405100.94</v>
          </cell>
          <cell r="H62">
            <v>3510147.6999999997</v>
          </cell>
          <cell r="I62">
            <v>3249732.5500000003</v>
          </cell>
          <cell r="J62">
            <v>3190505.4600000009</v>
          </cell>
          <cell r="K62">
            <v>3216954.4900000007</v>
          </cell>
          <cell r="L62">
            <v>3344850.9700000007</v>
          </cell>
          <cell r="M62">
            <v>3492389.290000001</v>
          </cell>
        </row>
        <row r="63">
          <cell r="C63">
            <v>1576346.2</v>
          </cell>
          <cell r="D63">
            <v>1849025.04</v>
          </cell>
          <cell r="E63">
            <v>2394908.2000000002</v>
          </cell>
          <cell r="F63">
            <v>2531090.08</v>
          </cell>
          <cell r="G63">
            <v>2626989.4400000004</v>
          </cell>
          <cell r="H63">
            <v>2475208.4900000002</v>
          </cell>
          <cell r="I63">
            <v>2502504.85</v>
          </cell>
          <cell r="J63">
            <v>2508612.9500000002</v>
          </cell>
          <cell r="K63">
            <v>2538280.42</v>
          </cell>
          <cell r="L63">
            <v>2517116.91</v>
          </cell>
        </row>
        <row r="64">
          <cell r="C64">
            <v>1007034.83</v>
          </cell>
          <cell r="D64">
            <v>1537472.63</v>
          </cell>
          <cell r="E64">
            <v>1761936.23</v>
          </cell>
          <cell r="F64">
            <v>2070023.9500000002</v>
          </cell>
          <cell r="G64">
            <v>2723779.9099999997</v>
          </cell>
          <cell r="H64">
            <v>2939209.3499999996</v>
          </cell>
          <cell r="I64">
            <v>3019888.9800000004</v>
          </cell>
          <cell r="J64">
            <v>3232530.73</v>
          </cell>
          <cell r="K64">
            <v>3310003.6200000006</v>
          </cell>
        </row>
        <row r="65">
          <cell r="C65">
            <v>1358327.23</v>
          </cell>
          <cell r="D65">
            <v>1966853.38</v>
          </cell>
          <cell r="E65">
            <v>2992799.74</v>
          </cell>
          <cell r="F65">
            <v>3373552.37</v>
          </cell>
          <cell r="G65">
            <v>3575299.87</v>
          </cell>
          <cell r="H65">
            <v>4004148.76</v>
          </cell>
          <cell r="I65">
            <v>3934327.7299999995</v>
          </cell>
          <cell r="J65">
            <v>4134325.7300000009</v>
          </cell>
        </row>
        <row r="66">
          <cell r="C66">
            <v>1124895.08</v>
          </cell>
          <cell r="D66">
            <v>1379488.75</v>
          </cell>
          <cell r="E66">
            <v>2061112.73</v>
          </cell>
          <cell r="F66">
            <v>2223240.17</v>
          </cell>
          <cell r="G66">
            <v>2380153.1100000003</v>
          </cell>
          <cell r="H66">
            <v>2277236.4600000004</v>
          </cell>
          <cell r="I66">
            <v>2222492.1200000006</v>
          </cell>
        </row>
        <row r="67">
          <cell r="C67">
            <v>1017726.7</v>
          </cell>
          <cell r="D67">
            <v>2358717.0099999998</v>
          </cell>
          <cell r="E67">
            <v>3493042.31</v>
          </cell>
          <cell r="F67">
            <v>3651589.1700000009</v>
          </cell>
          <cell r="G67">
            <v>3454885.2900000005</v>
          </cell>
          <cell r="H67">
            <v>3905468.8500000006</v>
          </cell>
        </row>
        <row r="68">
          <cell r="C68">
            <v>816054.70000000007</v>
          </cell>
          <cell r="D68">
            <v>1901826.8499999999</v>
          </cell>
          <cell r="E68">
            <v>2668574.75</v>
          </cell>
          <cell r="F68">
            <v>3127159.09</v>
          </cell>
          <cell r="G68">
            <v>4002449.6700000004</v>
          </cell>
        </row>
        <row r="69">
          <cell r="C69">
            <v>1276474.33</v>
          </cell>
          <cell r="D69">
            <v>1622183.0099999998</v>
          </cell>
          <cell r="E69">
            <v>2467544.3199999998</v>
          </cell>
          <cell r="F69">
            <v>3130299.83</v>
          </cell>
        </row>
        <row r="70">
          <cell r="C70">
            <v>967184.32</v>
          </cell>
          <cell r="D70">
            <v>1389698</v>
          </cell>
          <cell r="E70">
            <v>2189340.9500000002</v>
          </cell>
        </row>
        <row r="71">
          <cell r="C71">
            <v>644874.91</v>
          </cell>
          <cell r="D71">
            <v>1706695.96</v>
          </cell>
        </row>
        <row r="72">
          <cell r="C72">
            <v>1675523.4400000002</v>
          </cell>
        </row>
        <row r="82">
          <cell r="C82" t="str">
            <v/>
          </cell>
          <cell r="D82" t="str">
            <v/>
          </cell>
          <cell r="E82" t="str">
            <v/>
          </cell>
          <cell r="F82" t="str">
            <v/>
          </cell>
          <cell r="G82" t="str">
            <v/>
          </cell>
          <cell r="H82" t="str">
            <v/>
          </cell>
          <cell r="I82" t="str">
            <v/>
          </cell>
          <cell r="J82">
            <v>372321.78</v>
          </cell>
          <cell r="K82">
            <v>355667.48</v>
          </cell>
          <cell r="L82">
            <v>371505.25</v>
          </cell>
          <cell r="M82">
            <v>371505.25</v>
          </cell>
          <cell r="N82">
            <v>380022.7</v>
          </cell>
          <cell r="O82">
            <v>380022.7</v>
          </cell>
          <cell r="P82">
            <v>380022.7</v>
          </cell>
          <cell r="Q82">
            <v>395022.7</v>
          </cell>
          <cell r="R82">
            <v>425022.7</v>
          </cell>
          <cell r="S82">
            <v>398637.03</v>
          </cell>
          <cell r="T82">
            <v>398637.02999999997</v>
          </cell>
        </row>
        <row r="83">
          <cell r="C83" t="str">
            <v/>
          </cell>
          <cell r="D83" t="str">
            <v/>
          </cell>
          <cell r="E83" t="str">
            <v/>
          </cell>
          <cell r="F83" t="str">
            <v/>
          </cell>
          <cell r="G83" t="str">
            <v/>
          </cell>
          <cell r="H83" t="str">
            <v/>
          </cell>
          <cell r="I83">
            <v>749207.26</v>
          </cell>
          <cell r="J83">
            <v>715325.28</v>
          </cell>
          <cell r="K83">
            <v>716932.97</v>
          </cell>
          <cell r="L83">
            <v>736660.12</v>
          </cell>
          <cell r="M83">
            <v>762310.97</v>
          </cell>
          <cell r="N83">
            <v>774751.33</v>
          </cell>
          <cell r="O83">
            <v>784751.33</v>
          </cell>
          <cell r="P83">
            <v>782567.28</v>
          </cell>
          <cell r="Q83">
            <v>782567.28</v>
          </cell>
          <cell r="R83">
            <v>782567.28</v>
          </cell>
          <cell r="S83">
            <v>782567.28</v>
          </cell>
          <cell r="T83">
            <v>782567.28</v>
          </cell>
        </row>
        <row r="84">
          <cell r="C84" t="str">
            <v/>
          </cell>
          <cell r="D84" t="str">
            <v/>
          </cell>
          <cell r="E84" t="str">
            <v/>
          </cell>
          <cell r="F84" t="str">
            <v/>
          </cell>
          <cell r="G84" t="str">
            <v/>
          </cell>
          <cell r="H84">
            <v>848271.91</v>
          </cell>
          <cell r="I84">
            <v>782098.52</v>
          </cell>
          <cell r="J84">
            <v>756184.02</v>
          </cell>
          <cell r="K84">
            <v>770563.45</v>
          </cell>
          <cell r="L84">
            <v>757865.11</v>
          </cell>
          <cell r="M84">
            <v>757865.11</v>
          </cell>
          <cell r="N84">
            <v>757865.11</v>
          </cell>
          <cell r="O84">
            <v>757865.11</v>
          </cell>
          <cell r="P84">
            <v>757865.11</v>
          </cell>
          <cell r="Q84">
            <v>757865.11</v>
          </cell>
          <cell r="R84">
            <v>774499.67</v>
          </cell>
          <cell r="S84">
            <v>771895.17</v>
          </cell>
          <cell r="T84">
            <v>771895.17</v>
          </cell>
        </row>
        <row r="85">
          <cell r="C85" t="str">
            <v/>
          </cell>
          <cell r="D85" t="str">
            <v/>
          </cell>
          <cell r="E85" t="str">
            <v/>
          </cell>
          <cell r="F85" t="str">
            <v/>
          </cell>
          <cell r="G85">
            <v>2362015.86</v>
          </cell>
          <cell r="H85">
            <v>2506863.7999999998</v>
          </cell>
          <cell r="I85">
            <v>2638884.36</v>
          </cell>
          <cell r="J85">
            <v>2431934.0499999998</v>
          </cell>
          <cell r="K85">
            <v>2447979.2000000002</v>
          </cell>
          <cell r="L85">
            <v>2471051.7200000002</v>
          </cell>
          <cell r="M85">
            <v>2517345.35</v>
          </cell>
          <cell r="N85">
            <v>2589616.08</v>
          </cell>
          <cell r="O85">
            <v>2593977.9500000002</v>
          </cell>
          <cell r="P85">
            <v>2593977.9500000002</v>
          </cell>
          <cell r="Q85">
            <v>2592977.9500000002</v>
          </cell>
          <cell r="R85">
            <v>2592977.9500000002</v>
          </cell>
          <cell r="S85">
            <v>2592977.9500000002</v>
          </cell>
          <cell r="T85">
            <v>2592977.9500000002</v>
          </cell>
        </row>
        <row r="86">
          <cell r="C86" t="str">
            <v/>
          </cell>
          <cell r="D86" t="str">
            <v/>
          </cell>
          <cell r="E86" t="str">
            <v/>
          </cell>
          <cell r="F86">
            <v>2000028.73</v>
          </cell>
          <cell r="G86">
            <v>1866502.53</v>
          </cell>
          <cell r="H86">
            <v>1495043.56</v>
          </cell>
          <cell r="I86">
            <v>1436145.96</v>
          </cell>
          <cell r="J86">
            <v>1426742.6</v>
          </cell>
          <cell r="K86">
            <v>1426742.6</v>
          </cell>
          <cell r="L86">
            <v>1461742.6</v>
          </cell>
          <cell r="M86">
            <v>1459242.6</v>
          </cell>
          <cell r="N86">
            <v>1441647.84</v>
          </cell>
          <cell r="O86">
            <v>1441647.84</v>
          </cell>
          <cell r="P86">
            <v>1441647.84</v>
          </cell>
          <cell r="Q86">
            <v>1441647.84</v>
          </cell>
          <cell r="R86">
            <v>1446647.84</v>
          </cell>
          <cell r="S86">
            <v>1471647.84</v>
          </cell>
          <cell r="T86">
            <v>1467037.42</v>
          </cell>
        </row>
        <row r="87">
          <cell r="C87" t="str">
            <v/>
          </cell>
          <cell r="D87" t="str">
            <v/>
          </cell>
          <cell r="E87">
            <v>806771.03</v>
          </cell>
          <cell r="F87">
            <v>977029.22</v>
          </cell>
          <cell r="G87">
            <v>1205973.8799999999</v>
          </cell>
          <cell r="H87">
            <v>1293147.1000000001</v>
          </cell>
          <cell r="I87">
            <v>1425433.39</v>
          </cell>
          <cell r="J87">
            <v>1490596.64</v>
          </cell>
          <cell r="K87">
            <v>1634070.48</v>
          </cell>
          <cell r="L87">
            <v>1684070.48</v>
          </cell>
          <cell r="M87">
            <v>1596106.8</v>
          </cell>
          <cell r="N87">
            <v>1596106.8</v>
          </cell>
          <cell r="O87">
            <v>1584717.73</v>
          </cell>
          <cell r="P87">
            <v>1583717.73</v>
          </cell>
          <cell r="Q87">
            <v>1583717.73</v>
          </cell>
          <cell r="R87">
            <v>1583717.73</v>
          </cell>
          <cell r="S87">
            <v>1583717.73</v>
          </cell>
          <cell r="T87">
            <v>1583717.73</v>
          </cell>
        </row>
        <row r="88">
          <cell r="C88" t="str">
            <v/>
          </cell>
          <cell r="D88">
            <v>890118.95</v>
          </cell>
          <cell r="E88">
            <v>1291303.9099999999</v>
          </cell>
          <cell r="F88">
            <v>1447803.75</v>
          </cell>
          <cell r="G88">
            <v>1525022.98</v>
          </cell>
          <cell r="H88">
            <v>1663177.35</v>
          </cell>
          <cell r="I88">
            <v>1818689.06</v>
          </cell>
          <cell r="J88">
            <v>1901940.31</v>
          </cell>
          <cell r="K88">
            <v>1958722</v>
          </cell>
          <cell r="L88">
            <v>3007069.29</v>
          </cell>
          <cell r="M88">
            <v>3097069.29</v>
          </cell>
          <cell r="N88">
            <v>3222069.29</v>
          </cell>
          <cell r="O88">
            <v>3493699.85</v>
          </cell>
          <cell r="P88">
            <v>3494255.6</v>
          </cell>
          <cell r="Q88">
            <v>3494255.6</v>
          </cell>
          <cell r="R88">
            <v>3494255.6</v>
          </cell>
          <cell r="S88">
            <v>3494255.6</v>
          </cell>
          <cell r="T88">
            <v>3494255.6</v>
          </cell>
        </row>
        <row r="89">
          <cell r="C89">
            <v>701297.47</v>
          </cell>
          <cell r="D89">
            <v>1318685.1499999999</v>
          </cell>
          <cell r="E89">
            <v>1678238.69</v>
          </cell>
          <cell r="F89">
            <v>1895747.55</v>
          </cell>
          <cell r="G89">
            <v>2720936.97</v>
          </cell>
          <cell r="H89">
            <v>3041691.62</v>
          </cell>
          <cell r="I89">
            <v>3976664.45</v>
          </cell>
          <cell r="J89">
            <v>3746469.51</v>
          </cell>
          <cell r="K89">
            <v>3651656.21</v>
          </cell>
          <cell r="L89">
            <v>3707315.46</v>
          </cell>
          <cell r="M89">
            <v>3729298.27</v>
          </cell>
          <cell r="N89">
            <v>3813298.27</v>
          </cell>
          <cell r="O89">
            <v>3813298.27</v>
          </cell>
          <cell r="P89">
            <v>3813298.27</v>
          </cell>
          <cell r="Q89">
            <v>3749071.6400000006</v>
          </cell>
          <cell r="R89">
            <v>3749071.6400000006</v>
          </cell>
          <cell r="S89">
            <v>3749071.6400000006</v>
          </cell>
          <cell r="T89">
            <v>4071571.6400000011</v>
          </cell>
        </row>
        <row r="90">
          <cell r="C90">
            <v>2893485.67</v>
          </cell>
          <cell r="D90">
            <v>3457651.77</v>
          </cell>
          <cell r="E90">
            <v>4081539.07</v>
          </cell>
          <cell r="F90">
            <v>4384224.3499999996</v>
          </cell>
          <cell r="G90">
            <v>5495078.7000000002</v>
          </cell>
          <cell r="H90">
            <v>5617480.7799999993</v>
          </cell>
          <cell r="I90">
            <v>5942934.4100000001</v>
          </cell>
          <cell r="J90">
            <v>6097538.6699999999</v>
          </cell>
          <cell r="K90">
            <v>7540728.5500000007</v>
          </cell>
          <cell r="L90">
            <v>7300682.6299999999</v>
          </cell>
          <cell r="M90">
            <v>7290392.7600000007</v>
          </cell>
          <cell r="N90">
            <v>6279954.6600000001</v>
          </cell>
          <cell r="O90">
            <v>6309954.6600000001</v>
          </cell>
          <cell r="P90">
            <v>6309118.620000001</v>
          </cell>
          <cell r="Q90">
            <v>6359118.6200000001</v>
          </cell>
          <cell r="R90">
            <v>6359118.6200000001</v>
          </cell>
          <cell r="S90">
            <v>6489118.620000001</v>
          </cell>
          <cell r="T90">
            <v>6471393.0500000007</v>
          </cell>
        </row>
        <row r="91">
          <cell r="C91">
            <v>758448.4</v>
          </cell>
          <cell r="D91">
            <v>1037422.08</v>
          </cell>
          <cell r="E91">
            <v>1385348.43</v>
          </cell>
          <cell r="F91">
            <v>1805829.76</v>
          </cell>
          <cell r="G91">
            <v>1740503.97</v>
          </cell>
          <cell r="H91">
            <v>1678234.88</v>
          </cell>
          <cell r="I91">
            <v>1947536.58</v>
          </cell>
          <cell r="J91">
            <v>1896804.36</v>
          </cell>
          <cell r="K91">
            <v>1915391.23</v>
          </cell>
          <cell r="L91">
            <v>2010045.33</v>
          </cell>
          <cell r="M91">
            <v>2107644.38</v>
          </cell>
          <cell r="N91">
            <v>2159281.02</v>
          </cell>
          <cell r="O91">
            <v>2328931.2699999996</v>
          </cell>
          <cell r="P91">
            <v>2408931.2700000005</v>
          </cell>
          <cell r="Q91">
            <v>2408931.27</v>
          </cell>
          <cell r="R91">
            <v>2388931.2700000005</v>
          </cell>
          <cell r="S91">
            <v>2341651.7000000002</v>
          </cell>
          <cell r="T91">
            <v>2341651.7000000002</v>
          </cell>
        </row>
        <row r="92">
          <cell r="C92">
            <v>685311.55</v>
          </cell>
          <cell r="D92">
            <v>1180935.52</v>
          </cell>
          <cell r="E92">
            <v>1873112.33</v>
          </cell>
          <cell r="F92">
            <v>1975049.6</v>
          </cell>
          <cell r="G92">
            <v>2041335.25</v>
          </cell>
          <cell r="H92">
            <v>2066597.58</v>
          </cell>
          <cell r="I92">
            <v>2074932.87</v>
          </cell>
          <cell r="J92">
            <v>2129762.75</v>
          </cell>
          <cell r="K92">
            <v>2639762.75</v>
          </cell>
          <cell r="L92">
            <v>3194057.74</v>
          </cell>
          <cell r="M92">
            <v>3336625.02</v>
          </cell>
          <cell r="N92">
            <v>3308681.9200000004</v>
          </cell>
          <cell r="O92">
            <v>3307751.9000000004</v>
          </cell>
          <cell r="P92">
            <v>3307751.9000000004</v>
          </cell>
          <cell r="Q92">
            <v>3307751.9000000004</v>
          </cell>
          <cell r="R92">
            <v>3307751.9000000004</v>
          </cell>
          <cell r="S92">
            <v>3307751.9000000004</v>
          </cell>
          <cell r="T92" t="str">
            <v/>
          </cell>
        </row>
        <row r="93">
          <cell r="C93">
            <v>871274.35</v>
          </cell>
          <cell r="D93">
            <v>1323514.48</v>
          </cell>
          <cell r="E93">
            <v>1790580.76</v>
          </cell>
          <cell r="F93">
            <v>2701730.06</v>
          </cell>
          <cell r="G93">
            <v>3059916.98</v>
          </cell>
          <cell r="H93">
            <v>3363521.69</v>
          </cell>
          <cell r="I93">
            <v>3532854.42</v>
          </cell>
          <cell r="J93">
            <v>3647200.87</v>
          </cell>
          <cell r="K93">
            <v>3975700.37</v>
          </cell>
          <cell r="L93">
            <v>3884591.61</v>
          </cell>
          <cell r="M93">
            <v>3930398.9600000004</v>
          </cell>
          <cell r="N93">
            <v>3850217.67</v>
          </cell>
          <cell r="O93">
            <v>3860439.42</v>
          </cell>
          <cell r="P93">
            <v>3860439.42</v>
          </cell>
          <cell r="Q93">
            <v>3871425.75</v>
          </cell>
          <cell r="R93">
            <v>3855392.8</v>
          </cell>
          <cell r="S93" t="str">
            <v/>
          </cell>
          <cell r="T93" t="str">
            <v/>
          </cell>
        </row>
        <row r="94">
          <cell r="C94">
            <v>1683308.67</v>
          </cell>
          <cell r="D94">
            <v>1927544.43</v>
          </cell>
          <cell r="E94">
            <v>2575636.02</v>
          </cell>
          <cell r="F94">
            <v>2506120.27</v>
          </cell>
          <cell r="G94">
            <v>2699840.88</v>
          </cell>
          <cell r="H94">
            <v>2852787.64</v>
          </cell>
          <cell r="I94">
            <v>2812292.32</v>
          </cell>
          <cell r="J94">
            <v>2972980.55</v>
          </cell>
          <cell r="K94">
            <v>3708345.94</v>
          </cell>
          <cell r="L94">
            <v>3151995.2899999996</v>
          </cell>
          <cell r="M94">
            <v>2937827.1500000004</v>
          </cell>
          <cell r="N94">
            <v>3027827.1500000004</v>
          </cell>
          <cell r="O94">
            <v>2923588.95</v>
          </cell>
          <cell r="P94">
            <v>2923588.95</v>
          </cell>
          <cell r="Q94">
            <v>2923588.95</v>
          </cell>
          <cell r="R94" t="str">
            <v/>
          </cell>
          <cell r="S94" t="str">
            <v/>
          </cell>
          <cell r="T94" t="str">
            <v/>
          </cell>
        </row>
        <row r="95">
          <cell r="C95">
            <v>1349037.47</v>
          </cell>
          <cell r="D95">
            <v>2225679.5499999998</v>
          </cell>
          <cell r="E95">
            <v>2483646.36</v>
          </cell>
          <cell r="F95">
            <v>2667963.36</v>
          </cell>
          <cell r="G95">
            <v>2717525.84</v>
          </cell>
          <cell r="H95">
            <v>2668004.15</v>
          </cell>
          <cell r="I95">
            <v>2743477.95</v>
          </cell>
          <cell r="J95">
            <v>2812426.83</v>
          </cell>
          <cell r="K95">
            <v>2814906.1060000001</v>
          </cell>
          <cell r="L95">
            <v>2987739.2659999998</v>
          </cell>
          <cell r="M95">
            <v>2988161.0559999994</v>
          </cell>
          <cell r="N95">
            <v>3042602.5259999996</v>
          </cell>
          <cell r="O95">
            <v>3057099.676</v>
          </cell>
          <cell r="P95">
            <v>3057099.6759999995</v>
          </cell>
          <cell r="Q95" t="str">
            <v/>
          </cell>
          <cell r="R95" t="str">
            <v/>
          </cell>
          <cell r="S95" t="str">
            <v/>
          </cell>
          <cell r="T95" t="str">
            <v/>
          </cell>
        </row>
        <row r="96">
          <cell r="C96">
            <v>1207155.1100000001</v>
          </cell>
          <cell r="D96">
            <v>3607947.02</v>
          </cell>
          <cell r="E96">
            <v>3932234.39</v>
          </cell>
          <cell r="F96">
            <v>4478173.9400000004</v>
          </cell>
          <cell r="G96">
            <v>4891236.0999999996</v>
          </cell>
          <cell r="H96">
            <v>5327282.0599999996</v>
          </cell>
          <cell r="I96">
            <v>6400084.0800000001</v>
          </cell>
          <cell r="J96">
            <v>6496311.1100000003</v>
          </cell>
          <cell r="K96">
            <v>6859961.1600000001</v>
          </cell>
          <cell r="L96">
            <v>7110420.6600000001</v>
          </cell>
          <cell r="M96">
            <v>7450420.6600000001</v>
          </cell>
          <cell r="N96">
            <v>8229071.5999999996</v>
          </cell>
          <cell r="O96">
            <v>8439287.2100000009</v>
          </cell>
          <cell r="P96" t="str">
            <v/>
          </cell>
          <cell r="Q96" t="str">
            <v/>
          </cell>
          <cell r="R96" t="str">
            <v/>
          </cell>
          <cell r="S96" t="str">
            <v/>
          </cell>
          <cell r="T96" t="str">
            <v/>
          </cell>
        </row>
        <row r="97">
          <cell r="C97">
            <v>1013306.89</v>
          </cell>
          <cell r="D97">
            <v>1615020.62</v>
          </cell>
          <cell r="E97">
            <v>1974751.79</v>
          </cell>
          <cell r="F97">
            <v>3902126.7</v>
          </cell>
          <cell r="G97">
            <v>5798121.0099999998</v>
          </cell>
          <cell r="H97">
            <v>6010047.7300000004</v>
          </cell>
          <cell r="I97">
            <v>6266676.8000000007</v>
          </cell>
          <cell r="J97">
            <v>6343547.1899999995</v>
          </cell>
          <cell r="K97">
            <v>6174004.7299999986</v>
          </cell>
          <cell r="L97">
            <v>6163347.4099999992</v>
          </cell>
          <cell r="M97">
            <v>6117748.5800000001</v>
          </cell>
          <cell r="N97">
            <v>6404996.04</v>
          </cell>
          <cell r="O97" t="str">
            <v/>
          </cell>
          <cell r="P97" t="str">
            <v/>
          </cell>
          <cell r="Q97" t="str">
            <v/>
          </cell>
          <cell r="R97" t="str">
            <v/>
          </cell>
          <cell r="S97" t="str">
            <v/>
          </cell>
          <cell r="T97" t="str">
            <v/>
          </cell>
        </row>
        <row r="98">
          <cell r="C98">
            <v>711406.91</v>
          </cell>
          <cell r="D98">
            <v>1369535.32</v>
          </cell>
          <cell r="E98">
            <v>2211607.4900000002</v>
          </cell>
          <cell r="F98">
            <v>2914538.38</v>
          </cell>
          <cell r="G98">
            <v>3405100.94</v>
          </cell>
          <cell r="H98">
            <v>3510147.6999999997</v>
          </cell>
          <cell r="I98">
            <v>3249732.5500000003</v>
          </cell>
          <cell r="J98">
            <v>3190505.4600000009</v>
          </cell>
          <cell r="K98">
            <v>3216954.4900000007</v>
          </cell>
          <cell r="L98">
            <v>3344850.9700000007</v>
          </cell>
          <cell r="M98">
            <v>3492389.290000001</v>
          </cell>
          <cell r="N98" t="str">
            <v/>
          </cell>
          <cell r="O98" t="str">
            <v/>
          </cell>
          <cell r="P98" t="str">
            <v/>
          </cell>
          <cell r="Q98" t="str">
            <v/>
          </cell>
          <cell r="R98" t="str">
            <v/>
          </cell>
          <cell r="S98" t="str">
            <v/>
          </cell>
          <cell r="T98" t="str">
            <v/>
          </cell>
        </row>
        <row r="99">
          <cell r="C99">
            <v>1576346.2</v>
          </cell>
          <cell r="D99">
            <v>1849025.04</v>
          </cell>
          <cell r="E99">
            <v>2394908.2000000002</v>
          </cell>
          <cell r="F99">
            <v>2531090.08</v>
          </cell>
          <cell r="G99">
            <v>2626989.4400000004</v>
          </cell>
          <cell r="H99">
            <v>2475208.4900000002</v>
          </cell>
          <cell r="I99">
            <v>2502504.85</v>
          </cell>
          <cell r="J99">
            <v>2508612.9500000002</v>
          </cell>
          <cell r="K99">
            <v>2538280.42</v>
          </cell>
          <cell r="L99">
            <v>2517116.91</v>
          </cell>
          <cell r="M99" t="str">
            <v/>
          </cell>
          <cell r="N99" t="str">
            <v/>
          </cell>
          <cell r="O99" t="str">
            <v/>
          </cell>
          <cell r="P99" t="str">
            <v/>
          </cell>
          <cell r="Q99" t="str">
            <v/>
          </cell>
          <cell r="R99" t="str">
            <v/>
          </cell>
          <cell r="S99" t="str">
            <v/>
          </cell>
          <cell r="T99" t="str">
            <v/>
          </cell>
        </row>
        <row r="100">
          <cell r="C100">
            <v>1007034.83</v>
          </cell>
          <cell r="D100">
            <v>1537472.63</v>
          </cell>
          <cell r="E100">
            <v>1761936.23</v>
          </cell>
          <cell r="F100">
            <v>2070023.9500000002</v>
          </cell>
          <cell r="G100">
            <v>2723779.9099999997</v>
          </cell>
          <cell r="H100">
            <v>2939209.3499999996</v>
          </cell>
          <cell r="I100">
            <v>3019888.9800000004</v>
          </cell>
          <cell r="J100">
            <v>3232530.73</v>
          </cell>
          <cell r="K100">
            <v>3310003.6200000006</v>
          </cell>
          <cell r="L100" t="str">
            <v/>
          </cell>
          <cell r="M100" t="str">
            <v/>
          </cell>
          <cell r="N100" t="str">
            <v/>
          </cell>
          <cell r="O100" t="str">
            <v/>
          </cell>
          <cell r="P100" t="str">
            <v/>
          </cell>
          <cell r="Q100" t="str">
            <v/>
          </cell>
          <cell r="R100" t="str">
            <v/>
          </cell>
          <cell r="S100" t="str">
            <v/>
          </cell>
          <cell r="T100" t="str">
            <v/>
          </cell>
        </row>
        <row r="101">
          <cell r="C101">
            <v>1358327.23</v>
          </cell>
          <cell r="D101">
            <v>1966853.38</v>
          </cell>
          <cell r="E101">
            <v>2992799.74</v>
          </cell>
          <cell r="F101">
            <v>3373552.37</v>
          </cell>
          <cell r="G101">
            <v>3575299.87</v>
          </cell>
          <cell r="H101">
            <v>4004148.76</v>
          </cell>
          <cell r="I101">
            <v>3934327.7299999995</v>
          </cell>
          <cell r="J101">
            <v>4134325.7300000009</v>
          </cell>
          <cell r="K101" t="str">
            <v/>
          </cell>
          <cell r="L101" t="str">
            <v/>
          </cell>
          <cell r="M101" t="str">
            <v/>
          </cell>
          <cell r="N101" t="str">
            <v/>
          </cell>
          <cell r="O101" t="str">
            <v/>
          </cell>
          <cell r="P101" t="str">
            <v/>
          </cell>
          <cell r="Q101" t="str">
            <v/>
          </cell>
          <cell r="R101" t="str">
            <v/>
          </cell>
          <cell r="S101" t="str">
            <v/>
          </cell>
          <cell r="T101" t="str">
            <v/>
          </cell>
        </row>
        <row r="102">
          <cell r="C102">
            <v>1124895.08</v>
          </cell>
          <cell r="D102">
            <v>1379488.75</v>
          </cell>
          <cell r="E102">
            <v>2061112.73</v>
          </cell>
          <cell r="F102">
            <v>2223240.17</v>
          </cell>
          <cell r="G102">
            <v>2380153.1100000003</v>
          </cell>
          <cell r="H102">
            <v>2277236.4600000004</v>
          </cell>
          <cell r="I102">
            <v>2222492.1200000006</v>
          </cell>
          <cell r="J102" t="str">
            <v/>
          </cell>
          <cell r="K102" t="str">
            <v/>
          </cell>
          <cell r="L102" t="str">
            <v/>
          </cell>
          <cell r="M102" t="str">
            <v/>
          </cell>
          <cell r="N102" t="str">
            <v/>
          </cell>
          <cell r="O102" t="str">
            <v/>
          </cell>
          <cell r="P102" t="str">
            <v/>
          </cell>
          <cell r="Q102" t="str">
            <v/>
          </cell>
          <cell r="R102" t="str">
            <v/>
          </cell>
          <cell r="S102" t="str">
            <v/>
          </cell>
          <cell r="T102" t="str">
            <v/>
          </cell>
        </row>
        <row r="103">
          <cell r="C103">
            <v>1017726.7</v>
          </cell>
          <cell r="D103">
            <v>2358717.0099999998</v>
          </cell>
          <cell r="E103">
            <v>3493042.31</v>
          </cell>
          <cell r="F103">
            <v>3651589.1700000009</v>
          </cell>
          <cell r="G103">
            <v>3454885.2900000005</v>
          </cell>
          <cell r="H103">
            <v>3905468.8500000006</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row>
        <row r="104">
          <cell r="C104">
            <v>816054.70000000007</v>
          </cell>
          <cell r="D104">
            <v>1901826.8499999999</v>
          </cell>
          <cell r="E104">
            <v>2668574.75</v>
          </cell>
          <cell r="F104">
            <v>3127159.09</v>
          </cell>
          <cell r="G104">
            <v>4002449.6700000004</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row>
        <row r="105">
          <cell r="C105">
            <v>1276474.33</v>
          </cell>
          <cell r="D105">
            <v>1622183.0099999998</v>
          </cell>
          <cell r="E105">
            <v>2467544.3199999998</v>
          </cell>
          <cell r="F105">
            <v>3130299.83</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row>
        <row r="106">
          <cell r="C106">
            <v>967184.32</v>
          </cell>
          <cell r="D106">
            <v>1389698</v>
          </cell>
          <cell r="E106">
            <v>2189340.9500000002</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row>
        <row r="107">
          <cell r="C107">
            <v>644874.91</v>
          </cell>
          <cell r="D107">
            <v>1706695.96</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row>
        <row r="108">
          <cell r="C108">
            <v>1675523.4400000002</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row>
        <row r="113">
          <cell r="C113" t="str">
            <v/>
          </cell>
          <cell r="D113" t="str">
            <v/>
          </cell>
          <cell r="E113" t="str">
            <v/>
          </cell>
          <cell r="F113" t="str">
            <v/>
          </cell>
          <cell r="G113" t="str">
            <v/>
          </cell>
          <cell r="H113" t="str">
            <v/>
          </cell>
          <cell r="I113" t="str">
            <v/>
          </cell>
          <cell r="J113">
            <v>0.95526906859974714</v>
          </cell>
          <cell r="K113">
            <v>1.0445297107286839</v>
          </cell>
          <cell r="L113">
            <v>1</v>
          </cell>
          <cell r="M113">
            <v>1.022926863079324</v>
          </cell>
          <cell r="N113">
            <v>1</v>
          </cell>
          <cell r="O113">
            <v>1</v>
          </cell>
          <cell r="P113">
            <v>1.0394713263181383</v>
          </cell>
          <cell r="Q113">
            <v>1.0759450026542778</v>
          </cell>
          <cell r="R113">
            <v>0.93791938642336048</v>
          </cell>
          <cell r="S113">
            <v>0.99999999999999989</v>
          </cell>
          <cell r="T113" t="str">
            <v/>
          </cell>
        </row>
        <row r="114">
          <cell r="C114" t="str">
            <v/>
          </cell>
          <cell r="D114" t="str">
            <v/>
          </cell>
          <cell r="E114" t="str">
            <v/>
          </cell>
          <cell r="F114" t="str">
            <v/>
          </cell>
          <cell r="G114" t="str">
            <v/>
          </cell>
          <cell r="H114" t="str">
            <v/>
          </cell>
          <cell r="I114">
            <v>0.95477622574025778</v>
          </cell>
          <cell r="J114">
            <v>1.002247495013737</v>
          </cell>
          <cell r="K114">
            <v>1.027516031240689</v>
          </cell>
          <cell r="L114">
            <v>1.034820467816284</v>
          </cell>
          <cell r="M114">
            <v>1.0163192719107794</v>
          </cell>
          <cell r="N114">
            <v>1.0129073673226221</v>
          </cell>
          <cell r="O114">
            <v>0.99721688907491257</v>
          </cell>
          <cell r="P114">
            <v>1</v>
          </cell>
          <cell r="Q114">
            <v>1</v>
          </cell>
          <cell r="R114">
            <v>1</v>
          </cell>
          <cell r="S114">
            <v>1</v>
          </cell>
          <cell r="T114" t="str">
            <v/>
          </cell>
        </row>
        <row r="115">
          <cell r="C115" t="str">
            <v/>
          </cell>
          <cell r="D115" t="str">
            <v/>
          </cell>
          <cell r="E115" t="str">
            <v/>
          </cell>
          <cell r="F115" t="str">
            <v/>
          </cell>
          <cell r="G115" t="str">
            <v/>
          </cell>
          <cell r="H115">
            <v>0.92199035566319765</v>
          </cell>
          <cell r="I115">
            <v>0.96686542764458883</v>
          </cell>
          <cell r="J115">
            <v>1.0190157813702543</v>
          </cell>
          <cell r="K115">
            <v>0.98352070812598236</v>
          </cell>
          <cell r="L115">
            <v>1</v>
          </cell>
          <cell r="M115">
            <v>1</v>
          </cell>
          <cell r="N115">
            <v>1</v>
          </cell>
          <cell r="O115">
            <v>1</v>
          </cell>
          <cell r="P115">
            <v>1</v>
          </cell>
          <cell r="Q115">
            <v>1.0219492357947446</v>
          </cell>
          <cell r="R115">
            <v>0.99663718384799316</v>
          </cell>
          <cell r="S115">
            <v>1</v>
          </cell>
          <cell r="T115" t="str">
            <v/>
          </cell>
        </row>
        <row r="116">
          <cell r="C116" t="str">
            <v/>
          </cell>
          <cell r="D116" t="str">
            <v/>
          </cell>
          <cell r="E116" t="str">
            <v/>
          </cell>
          <cell r="F116" t="str">
            <v/>
          </cell>
          <cell r="G116">
            <v>1.061323864269057</v>
          </cell>
          <cell r="H116">
            <v>1.0526636349370078</v>
          </cell>
          <cell r="I116">
            <v>0.92157659004049719</v>
          </cell>
          <cell r="J116">
            <v>1.0065976912490699</v>
          </cell>
          <cell r="K116">
            <v>1.0094251291024041</v>
          </cell>
          <cell r="L116">
            <v>1.0187343832689992</v>
          </cell>
          <cell r="M116">
            <v>1.0287091042156771</v>
          </cell>
          <cell r="N116">
            <v>1.0016843693679875</v>
          </cell>
          <cell r="O116">
            <v>1</v>
          </cell>
          <cell r="P116">
            <v>0.99961449171146577</v>
          </cell>
          <cell r="Q116">
            <v>1</v>
          </cell>
          <cell r="R116">
            <v>1</v>
          </cell>
          <cell r="S116">
            <v>1</v>
          </cell>
          <cell r="T116" t="str">
            <v/>
          </cell>
        </row>
        <row r="117">
          <cell r="C117" t="str">
            <v/>
          </cell>
          <cell r="D117" t="str">
            <v/>
          </cell>
          <cell r="E117" t="str">
            <v/>
          </cell>
          <cell r="F117">
            <v>0.93323785903815493</v>
          </cell>
          <cell r="G117">
            <v>0.80098662389704878</v>
          </cell>
          <cell r="H117">
            <v>0.96060475990411942</v>
          </cell>
          <cell r="I117">
            <v>0.99345236468861431</v>
          </cell>
          <cell r="J117">
            <v>1</v>
          </cell>
          <cell r="K117">
            <v>1.0245314046135583</v>
          </cell>
          <cell r="L117">
            <v>0.99828971256635746</v>
          </cell>
          <cell r="M117">
            <v>0.9879425395064535</v>
          </cell>
          <cell r="N117">
            <v>1</v>
          </cell>
          <cell r="O117">
            <v>1</v>
          </cell>
          <cell r="P117">
            <v>1</v>
          </cell>
          <cell r="Q117">
            <v>1.0034682533842663</v>
          </cell>
          <cell r="R117">
            <v>1.0172813308869975</v>
          </cell>
          <cell r="S117">
            <v>0.99686717170053385</v>
          </cell>
          <cell r="T117" t="str">
            <v/>
          </cell>
        </row>
        <row r="118">
          <cell r="C118" t="str">
            <v/>
          </cell>
          <cell r="D118" t="str">
            <v/>
          </cell>
          <cell r="E118">
            <v>1.2110365688267215</v>
          </cell>
          <cell r="F118">
            <v>1.2343273418168599</v>
          </cell>
          <cell r="G118">
            <v>1.0722845008881952</v>
          </cell>
          <cell r="H118">
            <v>1.1022979442941949</v>
          </cell>
          <cell r="I118">
            <v>1.0457146931292243</v>
          </cell>
          <cell r="J118">
            <v>1.0962526253916687</v>
          </cell>
          <cell r="K118">
            <v>1.0305984353869486</v>
          </cell>
          <cell r="L118">
            <v>0.9477672217139036</v>
          </cell>
          <cell r="M118">
            <v>1</v>
          </cell>
          <cell r="N118">
            <v>0.99286446871850931</v>
          </cell>
          <cell r="O118">
            <v>0.99936897279492165</v>
          </cell>
          <cell r="P118">
            <v>1</v>
          </cell>
          <cell r="Q118">
            <v>1</v>
          </cell>
          <cell r="R118">
            <v>1</v>
          </cell>
          <cell r="S118">
            <v>1</v>
          </cell>
          <cell r="T118" t="str">
            <v/>
          </cell>
        </row>
        <row r="119">
          <cell r="C119" t="str">
            <v/>
          </cell>
          <cell r="D119">
            <v>1.4507093799092807</v>
          </cell>
          <cell r="E119">
            <v>1.1211952033816734</v>
          </cell>
          <cell r="F119">
            <v>1.053335426158414</v>
          </cell>
          <cell r="G119">
            <v>1.090591664395772</v>
          </cell>
          <cell r="H119">
            <v>1.093502782490394</v>
          </cell>
          <cell r="I119">
            <v>1.0457754169368567</v>
          </cell>
          <cell r="J119">
            <v>1.0298546119988381</v>
          </cell>
          <cell r="K119">
            <v>1.5352200516459202</v>
          </cell>
          <cell r="L119">
            <v>1.0299294732912523</v>
          </cell>
          <cell r="M119">
            <v>1.0403607372956127</v>
          </cell>
          <cell r="N119">
            <v>1.0843031404827423</v>
          </cell>
          <cell r="O119">
            <v>1.0001590720507945</v>
          </cell>
          <cell r="P119">
            <v>1</v>
          </cell>
          <cell r="Q119">
            <v>1</v>
          </cell>
          <cell r="R119">
            <v>1</v>
          </cell>
          <cell r="S119">
            <v>1</v>
          </cell>
          <cell r="T119" t="str">
            <v/>
          </cell>
        </row>
        <row r="120">
          <cell r="C120">
            <v>1.8803506449267526</v>
          </cell>
          <cell r="D120">
            <v>1.2726606423072255</v>
          </cell>
          <cell r="E120">
            <v>1.129605437710413</v>
          </cell>
          <cell r="F120">
            <v>1.4352844449146196</v>
          </cell>
          <cell r="G120">
            <v>1.1178838957081758</v>
          </cell>
          <cell r="H120">
            <v>1.3073858059286103</v>
          </cell>
          <cell r="I120">
            <v>0.94211356203312546</v>
          </cell>
          <cell r="J120">
            <v>0.97469262735305173</v>
          </cell>
          <cell r="K120">
            <v>1.0152421933498499</v>
          </cell>
          <cell r="L120">
            <v>1.0059295763301459</v>
          </cell>
          <cell r="M120">
            <v>1.0225243447743857</v>
          </cell>
          <cell r="N120">
            <v>1</v>
          </cell>
          <cell r="O120">
            <v>1</v>
          </cell>
          <cell r="P120">
            <v>0.98315719740433538</v>
          </cell>
          <cell r="Q120">
            <v>1</v>
          </cell>
          <cell r="R120">
            <v>1</v>
          </cell>
          <cell r="S120">
            <v>1.0860212956613442</v>
          </cell>
          <cell r="T120" t="str">
            <v/>
          </cell>
        </row>
        <row r="121">
          <cell r="C121">
            <v>1.1949780176378064</v>
          </cell>
          <cell r="D121">
            <v>1.180436707193333</v>
          </cell>
          <cell r="E121">
            <v>1.0741595939200455</v>
          </cell>
          <cell r="F121">
            <v>1.2533753433489325</v>
          </cell>
          <cell r="G121">
            <v>1.0222748547714156</v>
          </cell>
          <cell r="H121">
            <v>1.0579358688967335</v>
          </cell>
          <cell r="I121">
            <v>1.0260148016676496</v>
          </cell>
          <cell r="J121">
            <v>1.2366840061384967</v>
          </cell>
          <cell r="K121">
            <v>0.96816674696505278</v>
          </cell>
          <cell r="L121">
            <v>0.99859056056515649</v>
          </cell>
          <cell r="M121">
            <v>0.86140141782978497</v>
          </cell>
          <cell r="N121">
            <v>1.0047771045531722</v>
          </cell>
          <cell r="O121">
            <v>0.99986750459471618</v>
          </cell>
          <cell r="P121">
            <v>1.0079250372376101</v>
          </cell>
          <cell r="Q121">
            <v>1</v>
          </cell>
          <cell r="R121">
            <v>1.0204430846109931</v>
          </cell>
          <cell r="S121">
            <v>0.99726841640013042</v>
          </cell>
          <cell r="T121" t="str">
            <v/>
          </cell>
        </row>
        <row r="122">
          <cell r="C122">
            <v>1.3678215683492772</v>
          </cell>
          <cell r="D122">
            <v>1.3353758867364767</v>
          </cell>
          <cell r="E122">
            <v>1.3035202703481608</v>
          </cell>
          <cell r="F122">
            <v>0.96382505624450443</v>
          </cell>
          <cell r="G122">
            <v>0.96422352888973872</v>
          </cell>
          <cell r="H122">
            <v>1.16046722852048</v>
          </cell>
          <cell r="I122">
            <v>0.97395056887711962</v>
          </cell>
          <cell r="J122">
            <v>1.0097990443252671</v>
          </cell>
          <cell r="K122">
            <v>1.0494176325533244</v>
          </cell>
          <cell r="L122">
            <v>1.0485556462550025</v>
          </cell>
          <cell r="M122">
            <v>1.0244996928751331</v>
          </cell>
          <cell r="N122">
            <v>1.0785679346174217</v>
          </cell>
          <cell r="O122">
            <v>1.0343505199275378</v>
          </cell>
          <cell r="P122">
            <v>0.99999999999999978</v>
          </cell>
          <cell r="Q122">
            <v>0.99169756304421275</v>
          </cell>
          <cell r="R122">
            <v>0.98020890320549059</v>
          </cell>
          <cell r="S122">
            <v>1</v>
          </cell>
          <cell r="T122" t="str">
            <v/>
          </cell>
        </row>
        <row r="123">
          <cell r="C123">
            <v>1.7232097138885225</v>
          </cell>
          <cell r="D123">
            <v>1.5861258284448927</v>
          </cell>
          <cell r="E123">
            <v>1.0544213330761643</v>
          </cell>
          <cell r="F123">
            <v>1.0335615115691272</v>
          </cell>
          <cell r="G123">
            <v>1.0123753949773806</v>
          </cell>
          <cell r="H123">
            <v>1.0040333396693517</v>
          </cell>
          <cell r="I123">
            <v>1.0264248934472757</v>
          </cell>
          <cell r="J123">
            <v>1.239463292331505</v>
          </cell>
          <cell r="K123">
            <v>1.20997909376515</v>
          </cell>
          <cell r="L123">
            <v>1.044635160540335</v>
          </cell>
          <cell r="M123">
            <v>0.99162534002697145</v>
          </cell>
          <cell r="N123">
            <v>0.99971891525916157</v>
          </cell>
          <cell r="O123">
            <v>1</v>
          </cell>
          <cell r="P123">
            <v>1</v>
          </cell>
          <cell r="Q123">
            <v>1</v>
          </cell>
          <cell r="R123">
            <v>1</v>
          </cell>
          <cell r="S123" t="str">
            <v/>
          </cell>
          <cell r="T123" t="str">
            <v/>
          </cell>
        </row>
        <row r="124">
          <cell r="C124">
            <v>1.5190559437449296</v>
          </cell>
          <cell r="D124">
            <v>1.3528985039891668</v>
          </cell>
          <cell r="E124">
            <v>1.5088568582631259</v>
          </cell>
          <cell r="F124">
            <v>1.1325768718729805</v>
          </cell>
          <cell r="G124">
            <v>1.0992199173978896</v>
          </cell>
          <cell r="H124">
            <v>1.05034387930467</v>
          </cell>
          <cell r="I124">
            <v>1.0323665898466319</v>
          </cell>
          <cell r="J124">
            <v>1.0900689355231481</v>
          </cell>
          <cell r="K124">
            <v>0.97708359495914421</v>
          </cell>
          <cell r="L124">
            <v>1.0117920632588713</v>
          </cell>
          <cell r="M124">
            <v>0.97959970709945421</v>
          </cell>
          <cell r="N124">
            <v>1.0026548499009929</v>
          </cell>
          <cell r="O124">
            <v>1</v>
          </cell>
          <cell r="P124">
            <v>1.0028458755091667</v>
          </cell>
          <cell r="Q124">
            <v>0.99585864458332951</v>
          </cell>
          <cell r="R124" t="str">
            <v/>
          </cell>
          <cell r="S124" t="str">
            <v/>
          </cell>
          <cell r="T124" t="str">
            <v/>
          </cell>
        </row>
        <row r="125">
          <cell r="C125">
            <v>1.1450926763182419</v>
          </cell>
          <cell r="D125">
            <v>1.3362265377198077</v>
          </cell>
          <cell r="E125">
            <v>0.97301025864671675</v>
          </cell>
          <cell r="F125">
            <v>1.0772990076809044</v>
          </cell>
          <cell r="G125">
            <v>1.05665028673838</v>
          </cell>
          <cell r="H125">
            <v>0.98580500019272366</v>
          </cell>
          <cell r="I125">
            <v>1.0571378120465087</v>
          </cell>
          <cell r="J125">
            <v>1.2473495462323156</v>
          </cell>
          <cell r="K125">
            <v>0.84997336845008575</v>
          </cell>
          <cell r="L125">
            <v>0.93205315354389406</v>
          </cell>
          <cell r="M125">
            <v>1.0306348860585621</v>
          </cell>
          <cell r="N125">
            <v>0.96557326596400983</v>
          </cell>
          <cell r="O125">
            <v>1</v>
          </cell>
          <cell r="P125">
            <v>1</v>
          </cell>
          <cell r="Q125" t="str">
            <v/>
          </cell>
          <cell r="R125" t="str">
            <v/>
          </cell>
          <cell r="S125" t="str">
            <v/>
          </cell>
          <cell r="T125" t="str">
            <v/>
          </cell>
        </row>
        <row r="126">
          <cell r="C126">
            <v>1.6498278213132211</v>
          </cell>
          <cell r="D126">
            <v>1.1159047401949667</v>
          </cell>
          <cell r="E126">
            <v>1.0742122562086496</v>
          </cell>
          <cell r="F126">
            <v>1.018576896798163</v>
          </cell>
          <cell r="G126">
            <v>0.98177692028864016</v>
          </cell>
          <cell r="H126">
            <v>1.0282884867326763</v>
          </cell>
          <cell r="I126">
            <v>1.0251319242423653</v>
          </cell>
          <cell r="J126">
            <v>1.0008815432897857</v>
          </cell>
          <cell r="K126">
            <v>1.0613992628853957</v>
          </cell>
          <cell r="L126">
            <v>1.0001411736307781</v>
          </cell>
          <cell r="M126">
            <v>1.0182190547897965</v>
          </cell>
          <cell r="N126">
            <v>1.0047647202932746</v>
          </cell>
          <cell r="O126">
            <v>0.99999999999999989</v>
          </cell>
          <cell r="P126" t="str">
            <v/>
          </cell>
          <cell r="Q126" t="str">
            <v/>
          </cell>
          <cell r="R126" t="str">
            <v/>
          </cell>
          <cell r="S126" t="str">
            <v/>
          </cell>
          <cell r="T126" t="str">
            <v/>
          </cell>
        </row>
        <row r="127">
          <cell r="C127">
            <v>2.9888015136679491</v>
          </cell>
          <cell r="D127">
            <v>1.0898814112852466</v>
          </cell>
          <cell r="E127">
            <v>1.1388369806714396</v>
          </cell>
          <cell r="F127">
            <v>1.0922389718519954</v>
          </cell>
          <cell r="G127">
            <v>1.0891484179224142</v>
          </cell>
          <cell r="H127">
            <v>1.2013788659803009</v>
          </cell>
          <cell r="I127">
            <v>1.0150352759115628</v>
          </cell>
          <cell r="J127">
            <v>1.0559779302195396</v>
          </cell>
          <cell r="K127">
            <v>1.0365103379098433</v>
          </cell>
          <cell r="L127">
            <v>1.0478171427905363</v>
          </cell>
          <cell r="M127">
            <v>1.1045110035437917</v>
          </cell>
          <cell r="N127">
            <v>1.025545483162402</v>
          </cell>
          <cell r="O127" t="str">
            <v/>
          </cell>
          <cell r="P127" t="str">
            <v/>
          </cell>
          <cell r="Q127" t="str">
            <v/>
          </cell>
          <cell r="R127" t="str">
            <v/>
          </cell>
          <cell r="S127" t="str">
            <v/>
          </cell>
          <cell r="T127" t="str">
            <v/>
          </cell>
        </row>
        <row r="128">
          <cell r="C128">
            <v>1.593811939835917</v>
          </cell>
          <cell r="D128">
            <v>1.2227409146020687</v>
          </cell>
          <cell r="E128">
            <v>1.9760086911986039</v>
          </cell>
          <cell r="F128">
            <v>1.4858874290268431</v>
          </cell>
          <cell r="G128">
            <v>1.0365509308333667</v>
          </cell>
          <cell r="H128">
            <v>1.0427000053126034</v>
          </cell>
          <cell r="I128">
            <v>1.0122665317605015</v>
          </cell>
          <cell r="J128">
            <v>0.97327324051955211</v>
          </cell>
          <cell r="K128">
            <v>0.99827384000076735</v>
          </cell>
          <cell r="L128">
            <v>0.99260161289528881</v>
          </cell>
          <cell r="M128">
            <v>1.0469531325525641</v>
          </cell>
          <cell r="N128" t="str">
            <v/>
          </cell>
          <cell r="O128" t="str">
            <v/>
          </cell>
          <cell r="P128" t="str">
            <v/>
          </cell>
          <cell r="Q128" t="str">
            <v/>
          </cell>
          <cell r="R128" t="str">
            <v/>
          </cell>
          <cell r="S128" t="str">
            <v/>
          </cell>
          <cell r="T128" t="str">
            <v/>
          </cell>
        </row>
        <row r="129">
          <cell r="C129">
            <v>1.9251082618806725</v>
          </cell>
          <cell r="D129">
            <v>1.614859768640359</v>
          </cell>
          <cell r="E129">
            <v>1.3178370905227852</v>
          </cell>
          <cell r="F129">
            <v>1.1683156973901301</v>
          </cell>
          <cell r="G129">
            <v>1.0308498226193552</v>
          </cell>
          <cell r="H129">
            <v>0.92581077143847834</v>
          </cell>
          <cell r="I129">
            <v>0.98177478020460507</v>
          </cell>
          <cell r="J129">
            <v>1.0082899184256529</v>
          </cell>
          <cell r="K129">
            <v>1.039757006323083</v>
          </cell>
          <cell r="L129">
            <v>1.044109086271189</v>
          </cell>
          <cell r="M129" t="str">
            <v/>
          </cell>
          <cell r="N129" t="str">
            <v/>
          </cell>
          <cell r="O129" t="str">
            <v/>
          </cell>
          <cell r="P129" t="str">
            <v/>
          </cell>
          <cell r="Q129" t="str">
            <v/>
          </cell>
          <cell r="R129" t="str">
            <v/>
          </cell>
          <cell r="S129" t="str">
            <v/>
          </cell>
          <cell r="T129" t="str">
            <v/>
          </cell>
        </row>
        <row r="130">
          <cell r="C130">
            <v>1.1729815696577313</v>
          </cell>
          <cell r="D130">
            <v>1.295227564900906</v>
          </cell>
          <cell r="E130">
            <v>1.0568630897835667</v>
          </cell>
          <cell r="F130">
            <v>1.0378885606473556</v>
          </cell>
          <cell r="G130">
            <v>0.94222247425554928</v>
          </cell>
          <cell r="H130">
            <v>1.011027903350477</v>
          </cell>
          <cell r="I130">
            <v>1.0024407944703884</v>
          </cell>
          <cell r="J130">
            <v>1.0118262444591142</v>
          </cell>
          <cell r="K130">
            <v>0.99166226480208997</v>
          </cell>
          <cell r="L130" t="str">
            <v/>
          </cell>
          <cell r="M130" t="str">
            <v/>
          </cell>
          <cell r="N130" t="str">
            <v/>
          </cell>
          <cell r="O130" t="str">
            <v/>
          </cell>
          <cell r="P130" t="str">
            <v/>
          </cell>
          <cell r="Q130" t="str">
            <v/>
          </cell>
          <cell r="R130" t="str">
            <v/>
          </cell>
          <cell r="S130" t="str">
            <v/>
          </cell>
          <cell r="T130" t="str">
            <v/>
          </cell>
        </row>
        <row r="131">
          <cell r="C131">
            <v>1.5267323276196911</v>
          </cell>
          <cell r="D131">
            <v>1.1459951843175251</v>
          </cell>
          <cell r="E131">
            <v>1.1748574748360785</v>
          </cell>
          <cell r="F131">
            <v>1.3158204812074756</v>
          </cell>
          <cell r="G131">
            <v>1.079092087877247</v>
          </cell>
          <cell r="H131">
            <v>1.0274494329572001</v>
          </cell>
          <cell r="I131">
            <v>1.0704137640185698</v>
          </cell>
          <cell r="J131">
            <v>1.0239666368152363</v>
          </cell>
          <cell r="K131" t="str">
            <v/>
          </cell>
          <cell r="L131" t="str">
            <v/>
          </cell>
          <cell r="M131" t="str">
            <v/>
          </cell>
          <cell r="N131" t="str">
            <v/>
          </cell>
          <cell r="O131" t="str">
            <v/>
          </cell>
          <cell r="P131" t="str">
            <v/>
          </cell>
          <cell r="Q131" t="str">
            <v/>
          </cell>
          <cell r="R131" t="str">
            <v/>
          </cell>
          <cell r="S131" t="str">
            <v/>
          </cell>
          <cell r="T131" t="str">
            <v/>
          </cell>
        </row>
        <row r="132">
          <cell r="C132">
            <v>1.4479967246184116</v>
          </cell>
          <cell r="D132">
            <v>1.5216181187842279</v>
          </cell>
          <cell r="E132">
            <v>1.1272228892936218</v>
          </cell>
          <cell r="F132">
            <v>1.0598026880489779</v>
          </cell>
          <cell r="G132">
            <v>1.1199476702914992</v>
          </cell>
          <cell r="H132">
            <v>0.98256282816026042</v>
          </cell>
          <cell r="I132">
            <v>1.0508340976464616</v>
          </cell>
          <cell r="J132" t="str">
            <v/>
          </cell>
          <cell r="K132" t="str">
            <v/>
          </cell>
          <cell r="L132" t="str">
            <v/>
          </cell>
          <cell r="M132" t="str">
            <v/>
          </cell>
          <cell r="N132" t="str">
            <v/>
          </cell>
          <cell r="O132" t="str">
            <v/>
          </cell>
          <cell r="P132" t="str">
            <v/>
          </cell>
          <cell r="Q132" t="str">
            <v/>
          </cell>
          <cell r="R132" t="str">
            <v/>
          </cell>
          <cell r="S132" t="str">
            <v/>
          </cell>
          <cell r="T132" t="str">
            <v/>
          </cell>
        </row>
        <row r="133">
          <cell r="C133">
            <v>1.2263265921653776</v>
          </cell>
          <cell r="D133">
            <v>1.4941134750102167</v>
          </cell>
          <cell r="E133">
            <v>1.0786601516938863</v>
          </cell>
          <cell r="F133">
            <v>1.0705784926511113</v>
          </cell>
          <cell r="G133">
            <v>0.95676049176517053</v>
          </cell>
          <cell r="H133">
            <v>0.97596018640945181</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row>
        <row r="134">
          <cell r="C134">
            <v>2.3176330246617289</v>
          </cell>
          <cell r="D134">
            <v>1.480907754169289</v>
          </cell>
          <cell r="E134">
            <v>1.0453893328306123</v>
          </cell>
          <cell r="F134">
            <v>0.94613197957315653</v>
          </cell>
          <cell r="G134">
            <v>1.1304192533697697</v>
          </cell>
          <cell r="H134" t="str">
            <v/>
          </cell>
          <cell r="I134" t="str">
            <v/>
          </cell>
          <cell r="J134" t="str">
            <v/>
          </cell>
          <cell r="K134" t="str">
            <v/>
          </cell>
          <cell r="L134" t="str">
            <v/>
          </cell>
          <cell r="M134" t="str">
            <v/>
          </cell>
          <cell r="N134" t="str">
            <v/>
          </cell>
          <cell r="O134" t="str">
            <v/>
          </cell>
          <cell r="P134" t="str">
            <v/>
          </cell>
          <cell r="Q134" t="str">
            <v/>
          </cell>
          <cell r="R134" t="str">
            <v/>
          </cell>
          <cell r="S134" t="str">
            <v/>
          </cell>
          <cell r="T134" t="str">
            <v/>
          </cell>
        </row>
        <row r="135">
          <cell r="C135">
            <v>2.3305139349114707</v>
          </cell>
          <cell r="D135">
            <v>1.4031638842410918</v>
          </cell>
          <cell r="E135">
            <v>1.1718461661978927</v>
          </cell>
          <cell r="F135">
            <v>1.2798996005028962</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row>
        <row r="136">
          <cell r="C136">
            <v>1.2708308908961763</v>
          </cell>
          <cell r="D136">
            <v>1.5211257329097536</v>
          </cell>
          <cell r="E136">
            <v>1.2685891007623322</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
          </cell>
          <cell r="T136" t="str">
            <v/>
          </cell>
        </row>
        <row r="137">
          <cell r="C137">
            <v>1.4368491829975076</v>
          </cell>
          <cell r="D137">
            <v>1.5754077144818517</v>
          </cell>
          <cell r="E137" t="str">
            <v/>
          </cell>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row>
        <row r="138">
          <cell r="C138">
            <v>2.6465535153166369</v>
          </cell>
          <cell r="D138" t="str">
            <v/>
          </cell>
          <cell r="E138" t="str">
            <v/>
          </cell>
          <cell r="F138" t="str">
            <v/>
          </cell>
          <cell r="G138" t="str">
            <v/>
          </cell>
          <cell r="H138" t="str">
            <v/>
          </cell>
          <cell r="I138" t="str">
            <v/>
          </cell>
          <cell r="J138" t="str">
            <v/>
          </cell>
          <cell r="K138" t="str">
            <v/>
          </cell>
          <cell r="L138" t="str">
            <v/>
          </cell>
          <cell r="M138" t="str">
            <v/>
          </cell>
          <cell r="N138" t="str">
            <v/>
          </cell>
          <cell r="O138" t="str">
            <v/>
          </cell>
          <cell r="P138" t="str">
            <v/>
          </cell>
          <cell r="Q138" t="str">
            <v/>
          </cell>
          <cell r="R138" t="str">
            <v/>
          </cell>
          <cell r="S138" t="str">
            <v/>
          </cell>
          <cell r="T138" t="str">
            <v/>
          </cell>
        </row>
        <row r="139">
          <cell r="C139" t="str">
            <v/>
          </cell>
          <cell r="D139" t="str">
            <v/>
          </cell>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row>
        <row r="161">
          <cell r="C161">
            <v>5.0011521651230257</v>
          </cell>
          <cell r="D161">
            <v>2.6321853500647507</v>
          </cell>
          <cell r="E161">
            <v>1.7547902333765004</v>
          </cell>
          <cell r="F161">
            <v>1.4998207122876073</v>
          </cell>
          <cell r="G161">
            <v>1.315632203761059</v>
          </cell>
          <cell r="H161">
            <v>1.2295628072533262</v>
          </cell>
          <cell r="I161">
            <v>1.1710121973841201</v>
          </cell>
          <cell r="J161">
            <v>1.1259732667155</v>
          </cell>
          <cell r="K161">
            <v>1.0931779288500001</v>
          </cell>
          <cell r="L161">
            <v>1.061337795</v>
          </cell>
          <cell r="M161">
            <v>1.04052725</v>
          </cell>
          <cell r="N161">
            <v>1.02515</v>
          </cell>
          <cell r="O161">
            <v>1.01</v>
          </cell>
          <cell r="P161">
            <v>1.01</v>
          </cell>
          <cell r="Q161">
            <v>1.01</v>
          </cell>
          <cell r="R161">
            <v>1.01</v>
          </cell>
          <cell r="S161">
            <v>1</v>
          </cell>
          <cell r="T161">
            <v>1</v>
          </cell>
        </row>
        <row r="252">
          <cell r="J252">
            <v>66</v>
          </cell>
          <cell r="K252">
            <v>66</v>
          </cell>
          <cell r="L252">
            <v>66</v>
          </cell>
          <cell r="M252">
            <v>66</v>
          </cell>
          <cell r="N252">
            <v>66</v>
          </cell>
          <cell r="O252">
            <v>66</v>
          </cell>
          <cell r="P252">
            <v>66</v>
          </cell>
          <cell r="Q252">
            <v>66</v>
          </cell>
          <cell r="R252">
            <v>66</v>
          </cell>
          <cell r="S252">
            <v>66</v>
          </cell>
          <cell r="T252">
            <v>66</v>
          </cell>
        </row>
        <row r="253">
          <cell r="I253">
            <v>109</v>
          </cell>
          <cell r="J253">
            <v>109</v>
          </cell>
          <cell r="K253">
            <v>109</v>
          </cell>
          <cell r="L253">
            <v>110</v>
          </cell>
          <cell r="M253">
            <v>110</v>
          </cell>
          <cell r="N253">
            <v>110</v>
          </cell>
          <cell r="O253">
            <v>110</v>
          </cell>
          <cell r="P253">
            <v>110</v>
          </cell>
          <cell r="Q253">
            <v>110</v>
          </cell>
          <cell r="R253">
            <v>110</v>
          </cell>
          <cell r="S253">
            <v>110</v>
          </cell>
          <cell r="T253">
            <v>110</v>
          </cell>
        </row>
        <row r="254">
          <cell r="H254">
            <v>97</v>
          </cell>
          <cell r="I254">
            <v>97</v>
          </cell>
          <cell r="J254">
            <v>97</v>
          </cell>
          <cell r="K254">
            <v>96</v>
          </cell>
          <cell r="L254">
            <v>96</v>
          </cell>
          <cell r="M254">
            <v>96</v>
          </cell>
          <cell r="N254">
            <v>96</v>
          </cell>
          <cell r="O254">
            <v>96</v>
          </cell>
          <cell r="P254">
            <v>96</v>
          </cell>
          <cell r="Q254">
            <v>96</v>
          </cell>
          <cell r="R254">
            <v>96</v>
          </cell>
          <cell r="S254">
            <v>96</v>
          </cell>
          <cell r="T254">
            <v>96</v>
          </cell>
        </row>
        <row r="255">
          <cell r="G255">
            <v>108</v>
          </cell>
          <cell r="H255">
            <v>109</v>
          </cell>
          <cell r="I255">
            <v>109</v>
          </cell>
          <cell r="J255">
            <v>110</v>
          </cell>
          <cell r="K255">
            <v>110</v>
          </cell>
          <cell r="L255">
            <v>110</v>
          </cell>
          <cell r="M255">
            <v>110</v>
          </cell>
          <cell r="N255">
            <v>110</v>
          </cell>
          <cell r="O255">
            <v>110</v>
          </cell>
          <cell r="P255">
            <v>110</v>
          </cell>
          <cell r="Q255">
            <v>110</v>
          </cell>
          <cell r="R255">
            <v>110</v>
          </cell>
          <cell r="S255">
            <v>110</v>
          </cell>
          <cell r="T255">
            <v>110</v>
          </cell>
        </row>
        <row r="256">
          <cell r="F256">
            <v>143</v>
          </cell>
          <cell r="G256">
            <v>142</v>
          </cell>
          <cell r="H256">
            <v>145</v>
          </cell>
          <cell r="I256">
            <v>146</v>
          </cell>
          <cell r="J256">
            <v>146</v>
          </cell>
          <cell r="K256">
            <v>146</v>
          </cell>
          <cell r="L256">
            <v>146</v>
          </cell>
          <cell r="M256">
            <v>146</v>
          </cell>
          <cell r="N256">
            <v>146</v>
          </cell>
          <cell r="O256">
            <v>146</v>
          </cell>
          <cell r="P256">
            <v>146</v>
          </cell>
          <cell r="Q256">
            <v>146</v>
          </cell>
          <cell r="R256">
            <v>146</v>
          </cell>
          <cell r="S256">
            <v>146</v>
          </cell>
          <cell r="T256">
            <v>146</v>
          </cell>
        </row>
        <row r="257">
          <cell r="E257">
            <v>189</v>
          </cell>
          <cell r="F257">
            <v>193</v>
          </cell>
          <cell r="G257">
            <v>195</v>
          </cell>
          <cell r="H257">
            <v>196</v>
          </cell>
          <cell r="I257">
            <v>198</v>
          </cell>
          <cell r="J257">
            <v>198</v>
          </cell>
          <cell r="K257">
            <v>198</v>
          </cell>
          <cell r="L257">
            <v>198</v>
          </cell>
          <cell r="M257">
            <v>198</v>
          </cell>
          <cell r="N257">
            <v>198</v>
          </cell>
          <cell r="O257">
            <v>198</v>
          </cell>
          <cell r="P257">
            <v>198</v>
          </cell>
          <cell r="Q257">
            <v>198</v>
          </cell>
          <cell r="R257">
            <v>198</v>
          </cell>
          <cell r="S257">
            <v>198</v>
          </cell>
          <cell r="T257">
            <v>198</v>
          </cell>
        </row>
        <row r="258">
          <cell r="D258">
            <v>188</v>
          </cell>
          <cell r="E258">
            <v>194</v>
          </cell>
          <cell r="F258">
            <v>198</v>
          </cell>
          <cell r="G258">
            <v>197</v>
          </cell>
          <cell r="H258">
            <v>197</v>
          </cell>
          <cell r="I258">
            <v>197</v>
          </cell>
          <cell r="J258">
            <v>197</v>
          </cell>
          <cell r="K258">
            <v>197</v>
          </cell>
          <cell r="L258">
            <v>197</v>
          </cell>
          <cell r="M258">
            <v>197</v>
          </cell>
          <cell r="N258">
            <v>197</v>
          </cell>
          <cell r="O258">
            <v>197</v>
          </cell>
          <cell r="P258">
            <v>197</v>
          </cell>
          <cell r="Q258">
            <v>197</v>
          </cell>
          <cell r="R258">
            <v>197</v>
          </cell>
          <cell r="S258">
            <v>197</v>
          </cell>
          <cell r="T258">
            <v>197</v>
          </cell>
        </row>
        <row r="259">
          <cell r="C259">
            <v>155</v>
          </cell>
          <cell r="D259">
            <v>188</v>
          </cell>
          <cell r="E259">
            <v>195</v>
          </cell>
          <cell r="F259">
            <v>201</v>
          </cell>
          <cell r="G259">
            <v>203</v>
          </cell>
          <cell r="H259">
            <v>203</v>
          </cell>
          <cell r="I259">
            <v>203</v>
          </cell>
          <cell r="J259">
            <v>203</v>
          </cell>
          <cell r="K259">
            <v>203</v>
          </cell>
          <cell r="L259">
            <v>204</v>
          </cell>
          <cell r="M259">
            <v>204</v>
          </cell>
          <cell r="N259">
            <v>204</v>
          </cell>
          <cell r="O259">
            <v>204</v>
          </cell>
          <cell r="P259">
            <v>204</v>
          </cell>
          <cell r="Q259">
            <v>204</v>
          </cell>
          <cell r="R259">
            <v>204</v>
          </cell>
          <cell r="S259">
            <v>204</v>
          </cell>
          <cell r="T259">
            <v>205</v>
          </cell>
        </row>
        <row r="260">
          <cell r="C260">
            <v>153</v>
          </cell>
          <cell r="D260">
            <v>178</v>
          </cell>
          <cell r="E260">
            <v>191</v>
          </cell>
          <cell r="F260">
            <v>193</v>
          </cell>
          <cell r="G260">
            <v>195</v>
          </cell>
          <cell r="H260">
            <v>195</v>
          </cell>
          <cell r="I260">
            <v>195</v>
          </cell>
          <cell r="J260">
            <v>195</v>
          </cell>
          <cell r="K260">
            <v>195</v>
          </cell>
          <cell r="L260">
            <v>195</v>
          </cell>
          <cell r="M260">
            <v>195</v>
          </cell>
          <cell r="N260">
            <v>195</v>
          </cell>
          <cell r="O260">
            <v>195</v>
          </cell>
          <cell r="P260">
            <v>195</v>
          </cell>
          <cell r="Q260">
            <v>195</v>
          </cell>
          <cell r="R260">
            <v>195</v>
          </cell>
          <cell r="S260">
            <v>195</v>
          </cell>
          <cell r="T260">
            <v>195</v>
          </cell>
        </row>
        <row r="261">
          <cell r="C261">
            <v>163</v>
          </cell>
          <cell r="D261">
            <v>176</v>
          </cell>
          <cell r="E261">
            <v>185</v>
          </cell>
          <cell r="F261">
            <v>186</v>
          </cell>
          <cell r="G261">
            <v>188</v>
          </cell>
          <cell r="H261">
            <v>189</v>
          </cell>
          <cell r="I261">
            <v>190</v>
          </cell>
          <cell r="J261">
            <v>191</v>
          </cell>
          <cell r="K261">
            <v>191</v>
          </cell>
          <cell r="L261">
            <v>191</v>
          </cell>
          <cell r="M261">
            <v>191</v>
          </cell>
          <cell r="N261">
            <v>191</v>
          </cell>
          <cell r="O261">
            <v>191</v>
          </cell>
          <cell r="P261">
            <v>191</v>
          </cell>
          <cell r="Q261">
            <v>191</v>
          </cell>
          <cell r="R261">
            <v>191</v>
          </cell>
          <cell r="S261">
            <v>191</v>
          </cell>
          <cell r="T261">
            <v>191</v>
          </cell>
        </row>
        <row r="262">
          <cell r="C262">
            <v>133</v>
          </cell>
          <cell r="D262">
            <v>159</v>
          </cell>
          <cell r="E262">
            <v>173</v>
          </cell>
          <cell r="F262">
            <v>175</v>
          </cell>
          <cell r="G262">
            <v>175</v>
          </cell>
          <cell r="H262">
            <v>175</v>
          </cell>
          <cell r="I262">
            <v>175</v>
          </cell>
          <cell r="J262">
            <v>175</v>
          </cell>
          <cell r="K262">
            <v>175</v>
          </cell>
          <cell r="L262">
            <v>175</v>
          </cell>
          <cell r="M262">
            <v>175</v>
          </cell>
          <cell r="N262">
            <v>175</v>
          </cell>
          <cell r="O262">
            <v>175</v>
          </cell>
          <cell r="P262">
            <v>175</v>
          </cell>
          <cell r="Q262">
            <v>175</v>
          </cell>
          <cell r="R262">
            <v>175</v>
          </cell>
          <cell r="S262">
            <v>175</v>
          </cell>
        </row>
        <row r="263">
          <cell r="C263">
            <v>142</v>
          </cell>
          <cell r="D263">
            <v>166</v>
          </cell>
          <cell r="E263">
            <v>172</v>
          </cell>
          <cell r="F263">
            <v>182</v>
          </cell>
          <cell r="G263">
            <v>182</v>
          </cell>
          <cell r="H263">
            <v>183</v>
          </cell>
          <cell r="I263">
            <v>184</v>
          </cell>
          <cell r="J263">
            <v>186</v>
          </cell>
          <cell r="K263">
            <v>187</v>
          </cell>
          <cell r="L263">
            <v>187</v>
          </cell>
          <cell r="M263">
            <v>187</v>
          </cell>
          <cell r="N263">
            <v>187</v>
          </cell>
          <cell r="O263">
            <v>188</v>
          </cell>
          <cell r="P263">
            <v>188</v>
          </cell>
          <cell r="Q263">
            <v>188</v>
          </cell>
          <cell r="R263">
            <v>188</v>
          </cell>
        </row>
        <row r="264">
          <cell r="C264">
            <v>125</v>
          </cell>
          <cell r="D264">
            <v>146</v>
          </cell>
          <cell r="E264">
            <v>156</v>
          </cell>
          <cell r="F264">
            <v>163</v>
          </cell>
          <cell r="G264">
            <v>164</v>
          </cell>
          <cell r="H264">
            <v>164</v>
          </cell>
          <cell r="I264">
            <v>165</v>
          </cell>
          <cell r="J264">
            <v>165</v>
          </cell>
          <cell r="K264">
            <v>165</v>
          </cell>
          <cell r="L264">
            <v>165</v>
          </cell>
          <cell r="M264">
            <v>165</v>
          </cell>
          <cell r="N264">
            <v>165</v>
          </cell>
          <cell r="O264">
            <v>165</v>
          </cell>
          <cell r="P264">
            <v>165</v>
          </cell>
          <cell r="Q264">
            <v>165</v>
          </cell>
        </row>
        <row r="265">
          <cell r="C265">
            <v>113</v>
          </cell>
          <cell r="D265">
            <v>135</v>
          </cell>
          <cell r="E265">
            <v>144</v>
          </cell>
          <cell r="F265">
            <v>146</v>
          </cell>
          <cell r="G265">
            <v>148</v>
          </cell>
          <cell r="H265">
            <v>148</v>
          </cell>
          <cell r="I265">
            <v>150</v>
          </cell>
          <cell r="J265">
            <v>150</v>
          </cell>
          <cell r="K265">
            <v>150</v>
          </cell>
          <cell r="L265">
            <v>150</v>
          </cell>
          <cell r="M265">
            <v>150</v>
          </cell>
          <cell r="N265">
            <v>150</v>
          </cell>
          <cell r="O265">
            <v>151</v>
          </cell>
          <cell r="P265">
            <v>151</v>
          </cell>
        </row>
        <row r="266">
          <cell r="C266">
            <v>114</v>
          </cell>
          <cell r="D266">
            <v>139</v>
          </cell>
          <cell r="E266">
            <v>145</v>
          </cell>
          <cell r="F266">
            <v>149</v>
          </cell>
          <cell r="G266">
            <v>151</v>
          </cell>
          <cell r="H266">
            <v>151</v>
          </cell>
          <cell r="I266">
            <v>152</v>
          </cell>
          <cell r="J266">
            <v>152</v>
          </cell>
          <cell r="K266">
            <v>152</v>
          </cell>
          <cell r="L266">
            <v>152</v>
          </cell>
          <cell r="M266">
            <v>152</v>
          </cell>
          <cell r="N266">
            <v>152</v>
          </cell>
          <cell r="O266">
            <v>152</v>
          </cell>
        </row>
        <row r="267">
          <cell r="C267">
            <v>112</v>
          </cell>
          <cell r="D267">
            <v>142</v>
          </cell>
          <cell r="E267">
            <v>153</v>
          </cell>
          <cell r="F267">
            <v>158</v>
          </cell>
          <cell r="G267">
            <v>162</v>
          </cell>
          <cell r="H267">
            <v>163</v>
          </cell>
          <cell r="I267">
            <v>164</v>
          </cell>
          <cell r="J267">
            <v>164</v>
          </cell>
          <cell r="K267">
            <v>164</v>
          </cell>
          <cell r="L267">
            <v>164</v>
          </cell>
          <cell r="M267">
            <v>164</v>
          </cell>
          <cell r="N267">
            <v>164</v>
          </cell>
        </row>
        <row r="268">
          <cell r="C268">
            <v>82</v>
          </cell>
          <cell r="D268">
            <v>98</v>
          </cell>
          <cell r="E268">
            <v>106</v>
          </cell>
          <cell r="F268">
            <v>111</v>
          </cell>
          <cell r="G268">
            <v>111</v>
          </cell>
          <cell r="H268">
            <v>111</v>
          </cell>
          <cell r="I268">
            <v>111</v>
          </cell>
          <cell r="J268">
            <v>111</v>
          </cell>
          <cell r="K268">
            <v>111</v>
          </cell>
          <cell r="L268">
            <v>111</v>
          </cell>
          <cell r="M268">
            <v>111</v>
          </cell>
        </row>
        <row r="269">
          <cell r="C269">
            <v>90</v>
          </cell>
          <cell r="D269">
            <v>109</v>
          </cell>
          <cell r="E269">
            <v>122</v>
          </cell>
          <cell r="F269">
            <v>125</v>
          </cell>
          <cell r="G269">
            <v>128</v>
          </cell>
          <cell r="H269">
            <v>128</v>
          </cell>
          <cell r="I269">
            <v>128</v>
          </cell>
          <cell r="J269">
            <v>128</v>
          </cell>
          <cell r="K269">
            <v>128</v>
          </cell>
          <cell r="L269">
            <v>128</v>
          </cell>
        </row>
        <row r="270">
          <cell r="C270">
            <v>79</v>
          </cell>
          <cell r="D270">
            <v>96</v>
          </cell>
          <cell r="E270">
            <v>106</v>
          </cell>
          <cell r="F270">
            <v>109</v>
          </cell>
          <cell r="G270">
            <v>112</v>
          </cell>
          <cell r="H270">
            <v>112</v>
          </cell>
          <cell r="I270">
            <v>112</v>
          </cell>
          <cell r="J270">
            <v>113</v>
          </cell>
          <cell r="K270">
            <v>113</v>
          </cell>
        </row>
        <row r="271">
          <cell r="C271">
            <v>75</v>
          </cell>
          <cell r="D271">
            <v>92</v>
          </cell>
          <cell r="E271">
            <v>101</v>
          </cell>
          <cell r="F271">
            <v>107</v>
          </cell>
          <cell r="G271">
            <v>113</v>
          </cell>
          <cell r="H271">
            <v>113</v>
          </cell>
          <cell r="I271">
            <v>115</v>
          </cell>
          <cell r="J271">
            <v>115</v>
          </cell>
        </row>
        <row r="272">
          <cell r="C272">
            <v>59</v>
          </cell>
          <cell r="D272">
            <v>80</v>
          </cell>
          <cell r="E272">
            <v>89</v>
          </cell>
          <cell r="F272">
            <v>92</v>
          </cell>
          <cell r="G272">
            <v>95</v>
          </cell>
          <cell r="H272">
            <v>95</v>
          </cell>
          <cell r="I272">
            <v>96</v>
          </cell>
        </row>
        <row r="273">
          <cell r="C273">
            <v>69</v>
          </cell>
          <cell r="D273">
            <v>87</v>
          </cell>
          <cell r="E273">
            <v>102</v>
          </cell>
          <cell r="F273">
            <v>105</v>
          </cell>
          <cell r="G273">
            <v>105</v>
          </cell>
          <cell r="H273">
            <v>105</v>
          </cell>
        </row>
        <row r="274">
          <cell r="C274">
            <v>47</v>
          </cell>
          <cell r="D274">
            <v>69</v>
          </cell>
          <cell r="E274">
            <v>81</v>
          </cell>
          <cell r="F274">
            <v>85</v>
          </cell>
          <cell r="G274">
            <v>85</v>
          </cell>
        </row>
        <row r="275">
          <cell r="C275">
            <v>59</v>
          </cell>
          <cell r="D275">
            <v>76</v>
          </cell>
          <cell r="E275">
            <v>93</v>
          </cell>
          <cell r="F275">
            <v>97</v>
          </cell>
        </row>
        <row r="276">
          <cell r="C276">
            <v>55</v>
          </cell>
          <cell r="D276">
            <v>66</v>
          </cell>
          <cell r="E276">
            <v>83</v>
          </cell>
        </row>
        <row r="277">
          <cell r="C277">
            <v>48</v>
          </cell>
          <cell r="D277">
            <v>72</v>
          </cell>
        </row>
        <row r="278">
          <cell r="C278">
            <v>64</v>
          </cell>
        </row>
        <row r="288">
          <cell r="C288" t="str">
            <v/>
          </cell>
          <cell r="D288" t="str">
            <v/>
          </cell>
          <cell r="E288" t="str">
            <v/>
          </cell>
          <cell r="F288" t="str">
            <v/>
          </cell>
          <cell r="G288" t="str">
            <v/>
          </cell>
          <cell r="H288" t="str">
            <v/>
          </cell>
          <cell r="I288" t="str">
            <v/>
          </cell>
          <cell r="J288">
            <v>66</v>
          </cell>
          <cell r="K288">
            <v>66</v>
          </cell>
          <cell r="L288">
            <v>66</v>
          </cell>
          <cell r="M288">
            <v>66</v>
          </cell>
          <cell r="N288">
            <v>66</v>
          </cell>
          <cell r="O288">
            <v>66</v>
          </cell>
          <cell r="P288">
            <v>66</v>
          </cell>
          <cell r="Q288">
            <v>66</v>
          </cell>
          <cell r="R288">
            <v>66</v>
          </cell>
          <cell r="S288">
            <v>66</v>
          </cell>
          <cell r="T288">
            <v>66</v>
          </cell>
        </row>
        <row r="289">
          <cell r="C289" t="str">
            <v/>
          </cell>
          <cell r="D289" t="str">
            <v/>
          </cell>
          <cell r="E289" t="str">
            <v/>
          </cell>
          <cell r="F289" t="str">
            <v/>
          </cell>
          <cell r="G289" t="str">
            <v/>
          </cell>
          <cell r="H289" t="str">
            <v/>
          </cell>
          <cell r="I289">
            <v>109</v>
          </cell>
          <cell r="J289">
            <v>109</v>
          </cell>
          <cell r="K289">
            <v>109</v>
          </cell>
          <cell r="L289">
            <v>110</v>
          </cell>
          <cell r="M289">
            <v>110</v>
          </cell>
          <cell r="N289">
            <v>110</v>
          </cell>
          <cell r="O289">
            <v>110</v>
          </cell>
          <cell r="P289">
            <v>110</v>
          </cell>
          <cell r="Q289">
            <v>110</v>
          </cell>
          <cell r="R289">
            <v>110</v>
          </cell>
          <cell r="S289">
            <v>110</v>
          </cell>
          <cell r="T289">
            <v>110</v>
          </cell>
        </row>
        <row r="290">
          <cell r="C290" t="str">
            <v/>
          </cell>
          <cell r="D290" t="str">
            <v/>
          </cell>
          <cell r="E290" t="str">
            <v/>
          </cell>
          <cell r="F290" t="str">
            <v/>
          </cell>
          <cell r="G290" t="str">
            <v/>
          </cell>
          <cell r="H290">
            <v>97</v>
          </cell>
          <cell r="I290">
            <v>97</v>
          </cell>
          <cell r="J290">
            <v>97</v>
          </cell>
          <cell r="K290">
            <v>96</v>
          </cell>
          <cell r="L290">
            <v>96</v>
          </cell>
          <cell r="M290">
            <v>96</v>
          </cell>
          <cell r="N290">
            <v>96</v>
          </cell>
          <cell r="O290">
            <v>96</v>
          </cell>
          <cell r="P290">
            <v>96</v>
          </cell>
          <cell r="Q290">
            <v>96</v>
          </cell>
          <cell r="R290">
            <v>96</v>
          </cell>
          <cell r="S290">
            <v>96</v>
          </cell>
          <cell r="T290">
            <v>96</v>
          </cell>
        </row>
        <row r="291">
          <cell r="C291" t="str">
            <v/>
          </cell>
          <cell r="D291" t="str">
            <v/>
          </cell>
          <cell r="E291" t="str">
            <v/>
          </cell>
          <cell r="F291" t="str">
            <v/>
          </cell>
          <cell r="G291">
            <v>108</v>
          </cell>
          <cell r="H291">
            <v>109</v>
          </cell>
          <cell r="I291">
            <v>109</v>
          </cell>
          <cell r="J291">
            <v>110</v>
          </cell>
          <cell r="K291">
            <v>110</v>
          </cell>
          <cell r="L291">
            <v>110</v>
          </cell>
          <cell r="M291">
            <v>110</v>
          </cell>
          <cell r="N291">
            <v>110</v>
          </cell>
          <cell r="O291">
            <v>110</v>
          </cell>
          <cell r="P291">
            <v>110</v>
          </cell>
          <cell r="Q291">
            <v>110</v>
          </cell>
          <cell r="R291">
            <v>110</v>
          </cell>
          <cell r="S291">
            <v>110</v>
          </cell>
          <cell r="T291">
            <v>110</v>
          </cell>
        </row>
        <row r="292">
          <cell r="C292" t="str">
            <v/>
          </cell>
          <cell r="D292" t="str">
            <v/>
          </cell>
          <cell r="E292" t="str">
            <v/>
          </cell>
          <cell r="F292">
            <v>143</v>
          </cell>
          <cell r="G292">
            <v>142</v>
          </cell>
          <cell r="H292">
            <v>145</v>
          </cell>
          <cell r="I292">
            <v>146</v>
          </cell>
          <cell r="J292">
            <v>146</v>
          </cell>
          <cell r="K292">
            <v>146</v>
          </cell>
          <cell r="L292">
            <v>146</v>
          </cell>
          <cell r="M292">
            <v>146</v>
          </cell>
          <cell r="N292">
            <v>146</v>
          </cell>
          <cell r="O292">
            <v>146</v>
          </cell>
          <cell r="P292">
            <v>146</v>
          </cell>
          <cell r="Q292">
            <v>146</v>
          </cell>
          <cell r="R292">
            <v>146</v>
          </cell>
          <cell r="S292">
            <v>146</v>
          </cell>
          <cell r="T292">
            <v>146</v>
          </cell>
        </row>
        <row r="293">
          <cell r="C293" t="str">
            <v/>
          </cell>
          <cell r="D293" t="str">
            <v/>
          </cell>
          <cell r="E293">
            <v>189</v>
          </cell>
          <cell r="F293">
            <v>193</v>
          </cell>
          <cell r="G293">
            <v>195</v>
          </cell>
          <cell r="H293">
            <v>196</v>
          </cell>
          <cell r="I293">
            <v>198</v>
          </cell>
          <cell r="J293">
            <v>198</v>
          </cell>
          <cell r="K293">
            <v>198</v>
          </cell>
          <cell r="L293">
            <v>198</v>
          </cell>
          <cell r="M293">
            <v>198</v>
          </cell>
          <cell r="N293">
            <v>198</v>
          </cell>
          <cell r="O293">
            <v>198</v>
          </cell>
          <cell r="P293">
            <v>198</v>
          </cell>
          <cell r="Q293">
            <v>198</v>
          </cell>
          <cell r="R293">
            <v>198</v>
          </cell>
          <cell r="S293">
            <v>198</v>
          </cell>
          <cell r="T293">
            <v>198</v>
          </cell>
        </row>
        <row r="294">
          <cell r="C294" t="str">
            <v/>
          </cell>
          <cell r="D294">
            <v>188</v>
          </cell>
          <cell r="E294">
            <v>194</v>
          </cell>
          <cell r="F294">
            <v>198</v>
          </cell>
          <cell r="G294">
            <v>197</v>
          </cell>
          <cell r="H294">
            <v>197</v>
          </cell>
          <cell r="I294">
            <v>197</v>
          </cell>
          <cell r="J294">
            <v>197</v>
          </cell>
          <cell r="K294">
            <v>197</v>
          </cell>
          <cell r="L294">
            <v>197</v>
          </cell>
          <cell r="M294">
            <v>197</v>
          </cell>
          <cell r="N294">
            <v>197</v>
          </cell>
          <cell r="O294">
            <v>197</v>
          </cell>
          <cell r="P294">
            <v>197</v>
          </cell>
          <cell r="Q294">
            <v>197</v>
          </cell>
          <cell r="R294">
            <v>197</v>
          </cell>
          <cell r="S294">
            <v>197</v>
          </cell>
          <cell r="T294">
            <v>197</v>
          </cell>
        </row>
        <row r="295">
          <cell r="C295">
            <v>155</v>
          </cell>
          <cell r="D295">
            <v>188</v>
          </cell>
          <cell r="E295">
            <v>195</v>
          </cell>
          <cell r="F295">
            <v>201</v>
          </cell>
          <cell r="G295">
            <v>203</v>
          </cell>
          <cell r="H295">
            <v>203</v>
          </cell>
          <cell r="I295">
            <v>203</v>
          </cell>
          <cell r="J295">
            <v>203</v>
          </cell>
          <cell r="K295">
            <v>203</v>
          </cell>
          <cell r="L295">
            <v>204</v>
          </cell>
          <cell r="M295">
            <v>204</v>
          </cell>
          <cell r="N295">
            <v>204</v>
          </cell>
          <cell r="O295">
            <v>204</v>
          </cell>
          <cell r="P295">
            <v>204</v>
          </cell>
          <cell r="Q295">
            <v>204</v>
          </cell>
          <cell r="R295">
            <v>204</v>
          </cell>
          <cell r="S295">
            <v>204</v>
          </cell>
          <cell r="T295">
            <v>205</v>
          </cell>
        </row>
        <row r="296">
          <cell r="C296">
            <v>153</v>
          </cell>
          <cell r="D296">
            <v>178</v>
          </cell>
          <cell r="E296">
            <v>191</v>
          </cell>
          <cell r="F296">
            <v>193</v>
          </cell>
          <cell r="G296">
            <v>195</v>
          </cell>
          <cell r="H296">
            <v>195</v>
          </cell>
          <cell r="I296">
            <v>195</v>
          </cell>
          <cell r="J296">
            <v>195</v>
          </cell>
          <cell r="K296">
            <v>195</v>
          </cell>
          <cell r="L296">
            <v>195</v>
          </cell>
          <cell r="M296">
            <v>195</v>
          </cell>
          <cell r="N296">
            <v>195</v>
          </cell>
          <cell r="O296">
            <v>195</v>
          </cell>
          <cell r="P296">
            <v>195</v>
          </cell>
          <cell r="Q296">
            <v>195</v>
          </cell>
          <cell r="R296">
            <v>195</v>
          </cell>
          <cell r="S296">
            <v>195</v>
          </cell>
          <cell r="T296">
            <v>195</v>
          </cell>
        </row>
        <row r="297">
          <cell r="C297">
            <v>163</v>
          </cell>
          <cell r="D297">
            <v>176</v>
          </cell>
          <cell r="E297">
            <v>185</v>
          </cell>
          <cell r="F297">
            <v>186</v>
          </cell>
          <cell r="G297">
            <v>188</v>
          </cell>
          <cell r="H297">
            <v>189</v>
          </cell>
          <cell r="I297">
            <v>190</v>
          </cell>
          <cell r="J297">
            <v>191</v>
          </cell>
          <cell r="K297">
            <v>191</v>
          </cell>
          <cell r="L297">
            <v>191</v>
          </cell>
          <cell r="M297">
            <v>191</v>
          </cell>
          <cell r="N297">
            <v>191</v>
          </cell>
          <cell r="O297">
            <v>191</v>
          </cell>
          <cell r="P297">
            <v>191</v>
          </cell>
          <cell r="Q297">
            <v>191</v>
          </cell>
          <cell r="R297">
            <v>191</v>
          </cell>
          <cell r="S297">
            <v>191</v>
          </cell>
          <cell r="T297">
            <v>191</v>
          </cell>
        </row>
        <row r="298">
          <cell r="C298">
            <v>133</v>
          </cell>
          <cell r="D298">
            <v>159</v>
          </cell>
          <cell r="E298">
            <v>173</v>
          </cell>
          <cell r="F298">
            <v>175</v>
          </cell>
          <cell r="G298">
            <v>175</v>
          </cell>
          <cell r="H298">
            <v>175</v>
          </cell>
          <cell r="I298">
            <v>175</v>
          </cell>
          <cell r="J298">
            <v>175</v>
          </cell>
          <cell r="K298">
            <v>175</v>
          </cell>
          <cell r="L298">
            <v>175</v>
          </cell>
          <cell r="M298">
            <v>175</v>
          </cell>
          <cell r="N298">
            <v>175</v>
          </cell>
          <cell r="O298">
            <v>175</v>
          </cell>
          <cell r="P298">
            <v>175</v>
          </cell>
          <cell r="Q298">
            <v>175</v>
          </cell>
          <cell r="R298">
            <v>175</v>
          </cell>
          <cell r="S298">
            <v>175</v>
          </cell>
          <cell r="T298" t="str">
            <v/>
          </cell>
        </row>
        <row r="299">
          <cell r="C299">
            <v>142</v>
          </cell>
          <cell r="D299">
            <v>166</v>
          </cell>
          <cell r="E299">
            <v>172</v>
          </cell>
          <cell r="F299">
            <v>182</v>
          </cell>
          <cell r="G299">
            <v>182</v>
          </cell>
          <cell r="H299">
            <v>183</v>
          </cell>
          <cell r="I299">
            <v>184</v>
          </cell>
          <cell r="J299">
            <v>186</v>
          </cell>
          <cell r="K299">
            <v>187</v>
          </cell>
          <cell r="L299">
            <v>187</v>
          </cell>
          <cell r="M299">
            <v>187</v>
          </cell>
          <cell r="N299">
            <v>187</v>
          </cell>
          <cell r="O299">
            <v>188</v>
          </cell>
          <cell r="P299">
            <v>188</v>
          </cell>
          <cell r="Q299">
            <v>188</v>
          </cell>
          <cell r="R299">
            <v>188</v>
          </cell>
          <cell r="S299" t="str">
            <v/>
          </cell>
          <cell r="T299" t="str">
            <v/>
          </cell>
        </row>
        <row r="300">
          <cell r="C300">
            <v>125</v>
          </cell>
          <cell r="D300">
            <v>146</v>
          </cell>
          <cell r="E300">
            <v>156</v>
          </cell>
          <cell r="F300">
            <v>163</v>
          </cell>
          <cell r="G300">
            <v>164</v>
          </cell>
          <cell r="H300">
            <v>164</v>
          </cell>
          <cell r="I300">
            <v>165</v>
          </cell>
          <cell r="J300">
            <v>165</v>
          </cell>
          <cell r="K300">
            <v>165</v>
          </cell>
          <cell r="L300">
            <v>165</v>
          </cell>
          <cell r="M300">
            <v>165</v>
          </cell>
          <cell r="N300">
            <v>165</v>
          </cell>
          <cell r="O300">
            <v>165</v>
          </cell>
          <cell r="P300">
            <v>165</v>
          </cell>
          <cell r="Q300">
            <v>165</v>
          </cell>
          <cell r="R300" t="str">
            <v/>
          </cell>
          <cell r="S300" t="str">
            <v/>
          </cell>
          <cell r="T300" t="str">
            <v/>
          </cell>
        </row>
        <row r="301">
          <cell r="C301">
            <v>113</v>
          </cell>
          <cell r="D301">
            <v>135</v>
          </cell>
          <cell r="E301">
            <v>144</v>
          </cell>
          <cell r="F301">
            <v>146</v>
          </cell>
          <cell r="G301">
            <v>148</v>
          </cell>
          <cell r="H301">
            <v>148</v>
          </cell>
          <cell r="I301">
            <v>150</v>
          </cell>
          <cell r="J301">
            <v>150</v>
          </cell>
          <cell r="K301">
            <v>150</v>
          </cell>
          <cell r="L301">
            <v>150</v>
          </cell>
          <cell r="M301">
            <v>150</v>
          </cell>
          <cell r="N301">
            <v>150</v>
          </cell>
          <cell r="O301">
            <v>151</v>
          </cell>
          <cell r="P301">
            <v>151</v>
          </cell>
          <cell r="Q301" t="str">
            <v/>
          </cell>
          <cell r="R301" t="str">
            <v/>
          </cell>
          <cell r="S301" t="str">
            <v/>
          </cell>
          <cell r="T301" t="str">
            <v/>
          </cell>
        </row>
        <row r="302">
          <cell r="C302">
            <v>114</v>
          </cell>
          <cell r="D302">
            <v>139</v>
          </cell>
          <cell r="E302">
            <v>145</v>
          </cell>
          <cell r="F302">
            <v>149</v>
          </cell>
          <cell r="G302">
            <v>151</v>
          </cell>
          <cell r="H302">
            <v>151</v>
          </cell>
          <cell r="I302">
            <v>152</v>
          </cell>
          <cell r="J302">
            <v>152</v>
          </cell>
          <cell r="K302">
            <v>152</v>
          </cell>
          <cell r="L302">
            <v>152</v>
          </cell>
          <cell r="M302">
            <v>152</v>
          </cell>
          <cell r="N302">
            <v>152</v>
          </cell>
          <cell r="O302">
            <v>152</v>
          </cell>
          <cell r="P302" t="str">
            <v/>
          </cell>
          <cell r="Q302" t="str">
            <v/>
          </cell>
          <cell r="R302" t="str">
            <v/>
          </cell>
          <cell r="S302" t="str">
            <v/>
          </cell>
          <cell r="T302" t="str">
            <v/>
          </cell>
        </row>
        <row r="303">
          <cell r="C303">
            <v>112</v>
          </cell>
          <cell r="D303">
            <v>142</v>
          </cell>
          <cell r="E303">
            <v>153</v>
          </cell>
          <cell r="F303">
            <v>158</v>
          </cell>
          <cell r="G303">
            <v>162</v>
          </cell>
          <cell r="H303">
            <v>163</v>
          </cell>
          <cell r="I303">
            <v>164</v>
          </cell>
          <cell r="J303">
            <v>164</v>
          </cell>
          <cell r="K303">
            <v>164</v>
          </cell>
          <cell r="L303">
            <v>164</v>
          </cell>
          <cell r="M303">
            <v>164</v>
          </cell>
          <cell r="N303">
            <v>164</v>
          </cell>
          <cell r="O303" t="str">
            <v/>
          </cell>
          <cell r="P303" t="str">
            <v/>
          </cell>
          <cell r="Q303" t="str">
            <v/>
          </cell>
          <cell r="R303" t="str">
            <v/>
          </cell>
          <cell r="S303" t="str">
            <v/>
          </cell>
          <cell r="T303" t="str">
            <v/>
          </cell>
        </row>
        <row r="304">
          <cell r="C304">
            <v>82</v>
          </cell>
          <cell r="D304">
            <v>98</v>
          </cell>
          <cell r="E304">
            <v>106</v>
          </cell>
          <cell r="F304">
            <v>111</v>
          </cell>
          <cell r="G304">
            <v>111</v>
          </cell>
          <cell r="H304">
            <v>111</v>
          </cell>
          <cell r="I304">
            <v>111</v>
          </cell>
          <cell r="J304">
            <v>111</v>
          </cell>
          <cell r="K304">
            <v>111</v>
          </cell>
          <cell r="L304">
            <v>111</v>
          </cell>
          <cell r="M304">
            <v>111</v>
          </cell>
          <cell r="N304" t="str">
            <v/>
          </cell>
          <cell r="O304" t="str">
            <v/>
          </cell>
          <cell r="P304" t="str">
            <v/>
          </cell>
          <cell r="Q304" t="str">
            <v/>
          </cell>
          <cell r="R304" t="str">
            <v/>
          </cell>
          <cell r="S304" t="str">
            <v/>
          </cell>
          <cell r="T304" t="str">
            <v/>
          </cell>
        </row>
        <row r="305">
          <cell r="C305">
            <v>90</v>
          </cell>
          <cell r="D305">
            <v>109</v>
          </cell>
          <cell r="E305">
            <v>122</v>
          </cell>
          <cell r="F305">
            <v>125</v>
          </cell>
          <cell r="G305">
            <v>128</v>
          </cell>
          <cell r="H305">
            <v>128</v>
          </cell>
          <cell r="I305">
            <v>128</v>
          </cell>
          <cell r="J305">
            <v>128</v>
          </cell>
          <cell r="K305">
            <v>128</v>
          </cell>
          <cell r="L305">
            <v>128</v>
          </cell>
          <cell r="M305" t="str">
            <v/>
          </cell>
          <cell r="N305" t="str">
            <v/>
          </cell>
          <cell r="O305" t="str">
            <v/>
          </cell>
          <cell r="P305" t="str">
            <v/>
          </cell>
          <cell r="Q305" t="str">
            <v/>
          </cell>
          <cell r="R305" t="str">
            <v/>
          </cell>
          <cell r="S305" t="str">
            <v/>
          </cell>
          <cell r="T305" t="str">
            <v/>
          </cell>
        </row>
        <row r="306">
          <cell r="C306">
            <v>79</v>
          </cell>
          <cell r="D306">
            <v>96</v>
          </cell>
          <cell r="E306">
            <v>106</v>
          </cell>
          <cell r="F306">
            <v>109</v>
          </cell>
          <cell r="G306">
            <v>112</v>
          </cell>
          <cell r="H306">
            <v>112</v>
          </cell>
          <cell r="I306">
            <v>112</v>
          </cell>
          <cell r="J306">
            <v>113</v>
          </cell>
          <cell r="K306">
            <v>113</v>
          </cell>
          <cell r="L306" t="str">
            <v/>
          </cell>
          <cell r="M306" t="str">
            <v/>
          </cell>
          <cell r="N306" t="str">
            <v/>
          </cell>
          <cell r="O306" t="str">
            <v/>
          </cell>
          <cell r="P306" t="str">
            <v/>
          </cell>
          <cell r="Q306" t="str">
            <v/>
          </cell>
          <cell r="R306" t="str">
            <v/>
          </cell>
          <cell r="S306" t="str">
            <v/>
          </cell>
          <cell r="T306" t="str">
            <v/>
          </cell>
        </row>
        <row r="307">
          <cell r="C307">
            <v>75</v>
          </cell>
          <cell r="D307">
            <v>92</v>
          </cell>
          <cell r="E307">
            <v>101</v>
          </cell>
          <cell r="F307">
            <v>107</v>
          </cell>
          <cell r="G307">
            <v>113</v>
          </cell>
          <cell r="H307">
            <v>113</v>
          </cell>
          <cell r="I307">
            <v>115</v>
          </cell>
          <cell r="J307">
            <v>115</v>
          </cell>
          <cell r="K307" t="str">
            <v/>
          </cell>
          <cell r="L307" t="str">
            <v/>
          </cell>
          <cell r="M307" t="str">
            <v/>
          </cell>
          <cell r="N307" t="str">
            <v/>
          </cell>
          <cell r="O307" t="str">
            <v/>
          </cell>
          <cell r="P307" t="str">
            <v/>
          </cell>
          <cell r="Q307" t="str">
            <v/>
          </cell>
          <cell r="R307" t="str">
            <v/>
          </cell>
          <cell r="S307" t="str">
            <v/>
          </cell>
          <cell r="T307" t="str">
            <v/>
          </cell>
        </row>
        <row r="308">
          <cell r="C308">
            <v>59</v>
          </cell>
          <cell r="D308">
            <v>80</v>
          </cell>
          <cell r="E308">
            <v>89</v>
          </cell>
          <cell r="F308">
            <v>92</v>
          </cell>
          <cell r="G308">
            <v>95</v>
          </cell>
          <cell r="H308">
            <v>95</v>
          </cell>
          <cell r="I308">
            <v>96</v>
          </cell>
          <cell r="J308" t="str">
            <v/>
          </cell>
          <cell r="K308" t="str">
            <v/>
          </cell>
          <cell r="L308" t="str">
            <v/>
          </cell>
          <cell r="M308" t="str">
            <v/>
          </cell>
          <cell r="N308" t="str">
            <v/>
          </cell>
          <cell r="O308" t="str">
            <v/>
          </cell>
          <cell r="P308" t="str">
            <v/>
          </cell>
          <cell r="Q308" t="str">
            <v/>
          </cell>
          <cell r="R308" t="str">
            <v/>
          </cell>
          <cell r="S308" t="str">
            <v/>
          </cell>
          <cell r="T308" t="str">
            <v/>
          </cell>
        </row>
        <row r="309">
          <cell r="C309">
            <v>69</v>
          </cell>
          <cell r="D309">
            <v>87</v>
          </cell>
          <cell r="E309">
            <v>102</v>
          </cell>
          <cell r="F309">
            <v>105</v>
          </cell>
          <cell r="G309">
            <v>105</v>
          </cell>
          <cell r="H309">
            <v>105</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row>
        <row r="310">
          <cell r="C310">
            <v>47</v>
          </cell>
          <cell r="D310">
            <v>69</v>
          </cell>
          <cell r="E310">
            <v>81</v>
          </cell>
          <cell r="F310">
            <v>85</v>
          </cell>
          <cell r="G310">
            <v>85</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row>
        <row r="311">
          <cell r="C311">
            <v>59</v>
          </cell>
          <cell r="D311">
            <v>76</v>
          </cell>
          <cell r="E311">
            <v>93</v>
          </cell>
          <cell r="F311">
            <v>97</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row>
        <row r="312">
          <cell r="C312">
            <v>55</v>
          </cell>
          <cell r="D312">
            <v>66</v>
          </cell>
          <cell r="E312">
            <v>83</v>
          </cell>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row>
        <row r="313">
          <cell r="C313">
            <v>48</v>
          </cell>
          <cell r="D313">
            <v>72</v>
          </cell>
          <cell r="E313" t="str">
            <v/>
          </cell>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row>
        <row r="314">
          <cell r="C314">
            <v>64</v>
          </cell>
          <cell r="D314" t="str">
            <v/>
          </cell>
          <cell r="E314" t="str">
            <v/>
          </cell>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row>
        <row r="319">
          <cell r="C319" t="str">
            <v/>
          </cell>
          <cell r="D319" t="str">
            <v/>
          </cell>
          <cell r="E319" t="str">
            <v/>
          </cell>
          <cell r="F319" t="str">
            <v/>
          </cell>
          <cell r="G319" t="str">
            <v/>
          </cell>
          <cell r="H319" t="str">
            <v/>
          </cell>
          <cell r="I319" t="str">
            <v/>
          </cell>
          <cell r="J319">
            <v>1</v>
          </cell>
          <cell r="K319">
            <v>1</v>
          </cell>
          <cell r="L319">
            <v>1</v>
          </cell>
          <cell r="M319">
            <v>1</v>
          </cell>
          <cell r="N319">
            <v>1</v>
          </cell>
          <cell r="O319">
            <v>1</v>
          </cell>
          <cell r="P319">
            <v>1</v>
          </cell>
          <cell r="Q319">
            <v>1</v>
          </cell>
          <cell r="R319">
            <v>1</v>
          </cell>
          <cell r="S319">
            <v>1</v>
          </cell>
          <cell r="T319" t="str">
            <v/>
          </cell>
        </row>
        <row r="320">
          <cell r="C320" t="str">
            <v/>
          </cell>
          <cell r="D320" t="str">
            <v/>
          </cell>
          <cell r="E320" t="str">
            <v/>
          </cell>
          <cell r="F320" t="str">
            <v/>
          </cell>
          <cell r="G320" t="str">
            <v/>
          </cell>
          <cell r="H320" t="str">
            <v/>
          </cell>
          <cell r="I320">
            <v>1</v>
          </cell>
          <cell r="J320">
            <v>1</v>
          </cell>
          <cell r="K320">
            <v>1.0091743119266054</v>
          </cell>
          <cell r="L320">
            <v>1</v>
          </cell>
          <cell r="M320">
            <v>1</v>
          </cell>
          <cell r="N320">
            <v>1</v>
          </cell>
          <cell r="O320">
            <v>1</v>
          </cell>
          <cell r="P320">
            <v>1</v>
          </cell>
          <cell r="Q320">
            <v>1</v>
          </cell>
          <cell r="R320">
            <v>1</v>
          </cell>
          <cell r="S320">
            <v>1</v>
          </cell>
          <cell r="T320" t="str">
            <v/>
          </cell>
        </row>
        <row r="321">
          <cell r="C321" t="str">
            <v/>
          </cell>
          <cell r="D321" t="str">
            <v/>
          </cell>
          <cell r="E321" t="str">
            <v/>
          </cell>
          <cell r="F321" t="str">
            <v/>
          </cell>
          <cell r="G321" t="str">
            <v/>
          </cell>
          <cell r="H321">
            <v>1</v>
          </cell>
          <cell r="I321">
            <v>1</v>
          </cell>
          <cell r="J321">
            <v>0.98969072164948457</v>
          </cell>
          <cell r="K321">
            <v>1</v>
          </cell>
          <cell r="L321">
            <v>1</v>
          </cell>
          <cell r="M321">
            <v>1</v>
          </cell>
          <cell r="N321">
            <v>1</v>
          </cell>
          <cell r="O321">
            <v>1</v>
          </cell>
          <cell r="P321">
            <v>1</v>
          </cell>
          <cell r="Q321">
            <v>1</v>
          </cell>
          <cell r="R321">
            <v>1</v>
          </cell>
          <cell r="S321">
            <v>1</v>
          </cell>
          <cell r="T321" t="str">
            <v/>
          </cell>
        </row>
        <row r="322">
          <cell r="C322" t="str">
            <v/>
          </cell>
          <cell r="D322" t="str">
            <v/>
          </cell>
          <cell r="E322" t="str">
            <v/>
          </cell>
          <cell r="F322" t="str">
            <v/>
          </cell>
          <cell r="G322">
            <v>1.0092592592592593</v>
          </cell>
          <cell r="H322">
            <v>1</v>
          </cell>
          <cell r="I322">
            <v>1.0091743119266054</v>
          </cell>
          <cell r="J322">
            <v>1</v>
          </cell>
          <cell r="K322">
            <v>1</v>
          </cell>
          <cell r="L322">
            <v>1</v>
          </cell>
          <cell r="M322">
            <v>1</v>
          </cell>
          <cell r="N322">
            <v>1</v>
          </cell>
          <cell r="O322">
            <v>1</v>
          </cell>
          <cell r="P322">
            <v>1</v>
          </cell>
          <cell r="Q322">
            <v>1</v>
          </cell>
          <cell r="R322">
            <v>1</v>
          </cell>
          <cell r="S322">
            <v>1</v>
          </cell>
          <cell r="T322" t="str">
            <v/>
          </cell>
        </row>
        <row r="323">
          <cell r="C323" t="str">
            <v/>
          </cell>
          <cell r="D323" t="str">
            <v/>
          </cell>
          <cell r="E323" t="str">
            <v/>
          </cell>
          <cell r="F323">
            <v>0.99300699300699302</v>
          </cell>
          <cell r="G323">
            <v>1.0211267605633803</v>
          </cell>
          <cell r="H323">
            <v>1.0068965517241379</v>
          </cell>
          <cell r="I323">
            <v>1</v>
          </cell>
          <cell r="J323">
            <v>1</v>
          </cell>
          <cell r="K323">
            <v>1</v>
          </cell>
          <cell r="L323">
            <v>1</v>
          </cell>
          <cell r="M323">
            <v>1</v>
          </cell>
          <cell r="N323">
            <v>1</v>
          </cell>
          <cell r="O323">
            <v>1</v>
          </cell>
          <cell r="P323">
            <v>1</v>
          </cell>
          <cell r="Q323">
            <v>1</v>
          </cell>
          <cell r="R323">
            <v>1</v>
          </cell>
          <cell r="S323">
            <v>1</v>
          </cell>
          <cell r="T323" t="str">
            <v/>
          </cell>
        </row>
        <row r="324">
          <cell r="C324" t="str">
            <v/>
          </cell>
          <cell r="D324" t="str">
            <v/>
          </cell>
          <cell r="E324">
            <v>1.0211640211640212</v>
          </cell>
          <cell r="F324">
            <v>1.0103626943005182</v>
          </cell>
          <cell r="G324">
            <v>1.0051282051282051</v>
          </cell>
          <cell r="H324">
            <v>1.010204081632653</v>
          </cell>
          <cell r="I324">
            <v>1</v>
          </cell>
          <cell r="J324">
            <v>1</v>
          </cell>
          <cell r="K324">
            <v>1</v>
          </cell>
          <cell r="L324">
            <v>1</v>
          </cell>
          <cell r="M324">
            <v>1</v>
          </cell>
          <cell r="N324">
            <v>1</v>
          </cell>
          <cell r="O324">
            <v>1</v>
          </cell>
          <cell r="P324">
            <v>1</v>
          </cell>
          <cell r="Q324">
            <v>1</v>
          </cell>
          <cell r="R324">
            <v>1</v>
          </cell>
          <cell r="S324">
            <v>1</v>
          </cell>
          <cell r="T324" t="str">
            <v/>
          </cell>
        </row>
        <row r="325">
          <cell r="C325" t="str">
            <v/>
          </cell>
          <cell r="D325">
            <v>1.0319148936170213</v>
          </cell>
          <cell r="E325">
            <v>1.0206185567010309</v>
          </cell>
          <cell r="F325">
            <v>0.99494949494949492</v>
          </cell>
          <cell r="G325">
            <v>1</v>
          </cell>
          <cell r="H325">
            <v>1</v>
          </cell>
          <cell r="I325">
            <v>1</v>
          </cell>
          <cell r="J325">
            <v>1</v>
          </cell>
          <cell r="K325">
            <v>1</v>
          </cell>
          <cell r="L325">
            <v>1</v>
          </cell>
          <cell r="M325">
            <v>1</v>
          </cell>
          <cell r="N325">
            <v>1</v>
          </cell>
          <cell r="O325">
            <v>1</v>
          </cell>
          <cell r="P325">
            <v>1</v>
          </cell>
          <cell r="Q325">
            <v>1</v>
          </cell>
          <cell r="R325">
            <v>1</v>
          </cell>
          <cell r="S325">
            <v>1</v>
          </cell>
          <cell r="T325" t="str">
            <v/>
          </cell>
        </row>
        <row r="326">
          <cell r="C326">
            <v>1.2129032258064516</v>
          </cell>
          <cell r="D326">
            <v>1.0372340425531914</v>
          </cell>
          <cell r="E326">
            <v>1.0307692307692307</v>
          </cell>
          <cell r="F326">
            <v>1.0099502487562189</v>
          </cell>
          <cell r="G326">
            <v>1</v>
          </cell>
          <cell r="H326">
            <v>1</v>
          </cell>
          <cell r="I326">
            <v>1</v>
          </cell>
          <cell r="J326">
            <v>1</v>
          </cell>
          <cell r="K326">
            <v>1.0049261083743843</v>
          </cell>
          <cell r="L326">
            <v>1</v>
          </cell>
          <cell r="M326">
            <v>1</v>
          </cell>
          <cell r="N326">
            <v>1</v>
          </cell>
          <cell r="O326">
            <v>1</v>
          </cell>
          <cell r="P326">
            <v>1</v>
          </cell>
          <cell r="Q326">
            <v>1</v>
          </cell>
          <cell r="R326">
            <v>1</v>
          </cell>
          <cell r="S326">
            <v>1.0049019607843137</v>
          </cell>
          <cell r="T326" t="str">
            <v/>
          </cell>
        </row>
        <row r="327">
          <cell r="C327">
            <v>1.1633986928104576</v>
          </cell>
          <cell r="D327">
            <v>1.0730337078651686</v>
          </cell>
          <cell r="E327">
            <v>1.0104712041884816</v>
          </cell>
          <cell r="F327">
            <v>1.0103626943005182</v>
          </cell>
          <cell r="G327">
            <v>1</v>
          </cell>
          <cell r="H327">
            <v>1</v>
          </cell>
          <cell r="I327">
            <v>1</v>
          </cell>
          <cell r="J327">
            <v>1</v>
          </cell>
          <cell r="K327">
            <v>1</v>
          </cell>
          <cell r="L327">
            <v>1</v>
          </cell>
          <cell r="M327">
            <v>1</v>
          </cell>
          <cell r="N327">
            <v>1</v>
          </cell>
          <cell r="O327">
            <v>1</v>
          </cell>
          <cell r="P327">
            <v>1</v>
          </cell>
          <cell r="Q327">
            <v>1</v>
          </cell>
          <cell r="R327">
            <v>1</v>
          </cell>
          <cell r="S327">
            <v>1</v>
          </cell>
          <cell r="T327" t="str">
            <v/>
          </cell>
        </row>
        <row r="328">
          <cell r="C328">
            <v>1.0797546012269938</v>
          </cell>
          <cell r="D328">
            <v>1.0511363636363635</v>
          </cell>
          <cell r="E328">
            <v>1.0054054054054054</v>
          </cell>
          <cell r="F328">
            <v>1.010752688172043</v>
          </cell>
          <cell r="G328">
            <v>1.0053191489361701</v>
          </cell>
          <cell r="H328">
            <v>1.0052910052910053</v>
          </cell>
          <cell r="I328">
            <v>1.0052631578947369</v>
          </cell>
          <cell r="J328">
            <v>1</v>
          </cell>
          <cell r="K328">
            <v>1</v>
          </cell>
          <cell r="L328">
            <v>1</v>
          </cell>
          <cell r="M328">
            <v>1</v>
          </cell>
          <cell r="N328">
            <v>1</v>
          </cell>
          <cell r="O328">
            <v>1</v>
          </cell>
          <cell r="P328">
            <v>1</v>
          </cell>
          <cell r="Q328">
            <v>1</v>
          </cell>
          <cell r="R328">
            <v>1</v>
          </cell>
          <cell r="S328">
            <v>1</v>
          </cell>
          <cell r="T328" t="str">
            <v/>
          </cell>
        </row>
        <row r="329">
          <cell r="C329">
            <v>1.1954887218045114</v>
          </cell>
          <cell r="D329">
            <v>1.0880503144654088</v>
          </cell>
          <cell r="E329">
            <v>1.0115606936416186</v>
          </cell>
          <cell r="F329">
            <v>1</v>
          </cell>
          <cell r="G329">
            <v>1</v>
          </cell>
          <cell r="H329">
            <v>1</v>
          </cell>
          <cell r="I329">
            <v>1</v>
          </cell>
          <cell r="J329">
            <v>1</v>
          </cell>
          <cell r="K329">
            <v>1</v>
          </cell>
          <cell r="L329">
            <v>1</v>
          </cell>
          <cell r="M329">
            <v>1</v>
          </cell>
          <cell r="N329">
            <v>1</v>
          </cell>
          <cell r="O329">
            <v>1</v>
          </cell>
          <cell r="P329">
            <v>1</v>
          </cell>
          <cell r="Q329">
            <v>1</v>
          </cell>
          <cell r="R329">
            <v>1</v>
          </cell>
          <cell r="S329" t="str">
            <v/>
          </cell>
          <cell r="T329" t="str">
            <v/>
          </cell>
        </row>
        <row r="330">
          <cell r="C330">
            <v>1.1690140845070423</v>
          </cell>
          <cell r="D330">
            <v>1.036144578313253</v>
          </cell>
          <cell r="E330">
            <v>1.058139534883721</v>
          </cell>
          <cell r="F330">
            <v>1</v>
          </cell>
          <cell r="G330">
            <v>1.0054945054945055</v>
          </cell>
          <cell r="H330">
            <v>1.0054644808743169</v>
          </cell>
          <cell r="I330">
            <v>1.0108695652173914</v>
          </cell>
          <cell r="J330">
            <v>1.0053763440860215</v>
          </cell>
          <cell r="K330">
            <v>1</v>
          </cell>
          <cell r="L330">
            <v>1</v>
          </cell>
          <cell r="M330">
            <v>1</v>
          </cell>
          <cell r="N330">
            <v>1.0053475935828877</v>
          </cell>
          <cell r="O330">
            <v>1</v>
          </cell>
          <cell r="P330">
            <v>1</v>
          </cell>
          <cell r="Q330">
            <v>1</v>
          </cell>
          <cell r="R330" t="str">
            <v/>
          </cell>
          <cell r="S330" t="str">
            <v/>
          </cell>
          <cell r="T330" t="str">
            <v/>
          </cell>
        </row>
        <row r="331">
          <cell r="C331">
            <v>1.1679999999999999</v>
          </cell>
          <cell r="D331">
            <v>1.0684931506849316</v>
          </cell>
          <cell r="E331">
            <v>1.0448717948717949</v>
          </cell>
          <cell r="F331">
            <v>1.0061349693251533</v>
          </cell>
          <cell r="G331">
            <v>1</v>
          </cell>
          <cell r="H331">
            <v>1.0060975609756098</v>
          </cell>
          <cell r="I331">
            <v>1</v>
          </cell>
          <cell r="J331">
            <v>1</v>
          </cell>
          <cell r="K331">
            <v>1</v>
          </cell>
          <cell r="L331">
            <v>1</v>
          </cell>
          <cell r="M331">
            <v>1</v>
          </cell>
          <cell r="N331">
            <v>1</v>
          </cell>
          <cell r="O331">
            <v>1</v>
          </cell>
          <cell r="P331">
            <v>1</v>
          </cell>
          <cell r="Q331" t="str">
            <v/>
          </cell>
          <cell r="R331" t="str">
            <v/>
          </cell>
          <cell r="S331" t="str">
            <v/>
          </cell>
          <cell r="T331" t="str">
            <v/>
          </cell>
        </row>
        <row r="332">
          <cell r="C332">
            <v>1.1946902654867257</v>
          </cell>
          <cell r="D332">
            <v>1.0666666666666667</v>
          </cell>
          <cell r="E332">
            <v>1.0138888888888888</v>
          </cell>
          <cell r="F332">
            <v>1.0136986301369864</v>
          </cell>
          <cell r="G332">
            <v>1</v>
          </cell>
          <cell r="H332">
            <v>1.0135135135135136</v>
          </cell>
          <cell r="I332">
            <v>1</v>
          </cell>
          <cell r="J332">
            <v>1</v>
          </cell>
          <cell r="K332">
            <v>1</v>
          </cell>
          <cell r="L332">
            <v>1</v>
          </cell>
          <cell r="M332">
            <v>1</v>
          </cell>
          <cell r="N332">
            <v>1.0066666666666666</v>
          </cell>
          <cell r="O332">
            <v>1</v>
          </cell>
          <cell r="P332" t="str">
            <v/>
          </cell>
          <cell r="Q332" t="str">
            <v/>
          </cell>
          <cell r="R332" t="str">
            <v/>
          </cell>
          <cell r="S332" t="str">
            <v/>
          </cell>
          <cell r="T332" t="str">
            <v/>
          </cell>
        </row>
        <row r="333">
          <cell r="C333">
            <v>1.2192982456140351</v>
          </cell>
          <cell r="D333">
            <v>1.0431654676258992</v>
          </cell>
          <cell r="E333">
            <v>1.0275862068965518</v>
          </cell>
          <cell r="F333">
            <v>1.0134228187919463</v>
          </cell>
          <cell r="G333">
            <v>1</v>
          </cell>
          <cell r="H333">
            <v>1.0066225165562914</v>
          </cell>
          <cell r="I333">
            <v>1</v>
          </cell>
          <cell r="J333">
            <v>1</v>
          </cell>
          <cell r="K333">
            <v>1</v>
          </cell>
          <cell r="L333">
            <v>1</v>
          </cell>
          <cell r="M333">
            <v>1</v>
          </cell>
          <cell r="N333">
            <v>1</v>
          </cell>
          <cell r="O333" t="str">
            <v/>
          </cell>
          <cell r="P333" t="str">
            <v/>
          </cell>
          <cell r="Q333" t="str">
            <v/>
          </cell>
          <cell r="R333" t="str">
            <v/>
          </cell>
          <cell r="S333" t="str">
            <v/>
          </cell>
          <cell r="T333" t="str">
            <v/>
          </cell>
        </row>
        <row r="334">
          <cell r="C334">
            <v>1.2678571428571428</v>
          </cell>
          <cell r="D334">
            <v>1.0774647887323943</v>
          </cell>
          <cell r="E334">
            <v>1.0326797385620916</v>
          </cell>
          <cell r="F334">
            <v>1.0253164556962024</v>
          </cell>
          <cell r="G334">
            <v>1.0061728395061729</v>
          </cell>
          <cell r="H334">
            <v>1.0061349693251533</v>
          </cell>
          <cell r="I334">
            <v>1</v>
          </cell>
          <cell r="J334">
            <v>1</v>
          </cell>
          <cell r="K334">
            <v>1</v>
          </cell>
          <cell r="L334">
            <v>1</v>
          </cell>
          <cell r="M334">
            <v>1</v>
          </cell>
          <cell r="N334" t="str">
            <v/>
          </cell>
          <cell r="O334" t="str">
            <v/>
          </cell>
          <cell r="P334" t="str">
            <v/>
          </cell>
          <cell r="Q334" t="str">
            <v/>
          </cell>
          <cell r="R334" t="str">
            <v/>
          </cell>
          <cell r="S334" t="str">
            <v/>
          </cell>
          <cell r="T334" t="str">
            <v/>
          </cell>
        </row>
        <row r="335">
          <cell r="C335">
            <v>1.1951219512195121</v>
          </cell>
          <cell r="D335">
            <v>1.0816326530612246</v>
          </cell>
          <cell r="E335">
            <v>1.0471698113207548</v>
          </cell>
          <cell r="F335">
            <v>1</v>
          </cell>
          <cell r="G335">
            <v>1</v>
          </cell>
          <cell r="H335">
            <v>1</v>
          </cell>
          <cell r="I335">
            <v>1</v>
          </cell>
          <cell r="J335">
            <v>1</v>
          </cell>
          <cell r="K335">
            <v>1</v>
          </cell>
          <cell r="L335">
            <v>1</v>
          </cell>
          <cell r="M335" t="str">
            <v/>
          </cell>
          <cell r="N335" t="str">
            <v/>
          </cell>
          <cell r="O335" t="str">
            <v/>
          </cell>
          <cell r="P335" t="str">
            <v/>
          </cell>
          <cell r="Q335" t="str">
            <v/>
          </cell>
          <cell r="R335" t="str">
            <v/>
          </cell>
          <cell r="S335" t="str">
            <v/>
          </cell>
          <cell r="T335" t="str">
            <v/>
          </cell>
        </row>
        <row r="336">
          <cell r="C336">
            <v>1.211111111111111</v>
          </cell>
          <cell r="D336">
            <v>1.1192660550458715</v>
          </cell>
          <cell r="E336">
            <v>1.0245901639344261</v>
          </cell>
          <cell r="F336">
            <v>1.024</v>
          </cell>
          <cell r="G336">
            <v>1</v>
          </cell>
          <cell r="H336">
            <v>1</v>
          </cell>
          <cell r="I336">
            <v>1</v>
          </cell>
          <cell r="J336">
            <v>1</v>
          </cell>
          <cell r="K336">
            <v>1</v>
          </cell>
          <cell r="L336" t="str">
            <v/>
          </cell>
          <cell r="M336" t="str">
            <v/>
          </cell>
          <cell r="N336" t="str">
            <v/>
          </cell>
          <cell r="O336" t="str">
            <v/>
          </cell>
          <cell r="P336" t="str">
            <v/>
          </cell>
          <cell r="Q336" t="str">
            <v/>
          </cell>
          <cell r="R336" t="str">
            <v/>
          </cell>
          <cell r="S336" t="str">
            <v/>
          </cell>
          <cell r="T336" t="str">
            <v/>
          </cell>
        </row>
        <row r="337">
          <cell r="C337">
            <v>1.2151898734177216</v>
          </cell>
          <cell r="D337">
            <v>1.1041666666666667</v>
          </cell>
          <cell r="E337">
            <v>1.0283018867924529</v>
          </cell>
          <cell r="F337">
            <v>1.0275229357798166</v>
          </cell>
          <cell r="G337">
            <v>1</v>
          </cell>
          <cell r="H337">
            <v>1</v>
          </cell>
          <cell r="I337">
            <v>1.0089285714285714</v>
          </cell>
          <cell r="J337">
            <v>1</v>
          </cell>
          <cell r="K337" t="str">
            <v/>
          </cell>
          <cell r="L337" t="str">
            <v/>
          </cell>
          <cell r="M337" t="str">
            <v/>
          </cell>
          <cell r="N337" t="str">
            <v/>
          </cell>
          <cell r="O337" t="str">
            <v/>
          </cell>
          <cell r="P337" t="str">
            <v/>
          </cell>
          <cell r="Q337" t="str">
            <v/>
          </cell>
          <cell r="R337" t="str">
            <v/>
          </cell>
          <cell r="S337" t="str">
            <v/>
          </cell>
          <cell r="T337" t="str">
            <v/>
          </cell>
        </row>
        <row r="338">
          <cell r="C338">
            <v>1.2266666666666666</v>
          </cell>
          <cell r="D338">
            <v>1.0978260869565217</v>
          </cell>
          <cell r="E338">
            <v>1.0594059405940595</v>
          </cell>
          <cell r="F338">
            <v>1.0560747663551402</v>
          </cell>
          <cell r="G338">
            <v>1</v>
          </cell>
          <cell r="H338">
            <v>1.0176991150442478</v>
          </cell>
          <cell r="I338">
            <v>1</v>
          </cell>
          <cell r="J338" t="str">
            <v/>
          </cell>
          <cell r="K338" t="str">
            <v/>
          </cell>
          <cell r="L338" t="str">
            <v/>
          </cell>
          <cell r="M338" t="str">
            <v/>
          </cell>
          <cell r="N338" t="str">
            <v/>
          </cell>
          <cell r="O338" t="str">
            <v/>
          </cell>
          <cell r="P338" t="str">
            <v/>
          </cell>
          <cell r="Q338" t="str">
            <v/>
          </cell>
          <cell r="R338" t="str">
            <v/>
          </cell>
          <cell r="S338" t="str">
            <v/>
          </cell>
          <cell r="T338" t="str">
            <v/>
          </cell>
        </row>
        <row r="339">
          <cell r="C339">
            <v>1.3559322033898304</v>
          </cell>
          <cell r="D339">
            <v>1.1125</v>
          </cell>
          <cell r="E339">
            <v>1.0337078651685394</v>
          </cell>
          <cell r="F339">
            <v>1.0326086956521738</v>
          </cell>
          <cell r="G339">
            <v>1</v>
          </cell>
          <cell r="H339">
            <v>1.0105263157894737</v>
          </cell>
          <cell r="I339" t="str">
            <v/>
          </cell>
          <cell r="J339" t="str">
            <v/>
          </cell>
          <cell r="K339" t="str">
            <v/>
          </cell>
          <cell r="L339" t="str">
            <v/>
          </cell>
          <cell r="M339" t="str">
            <v/>
          </cell>
          <cell r="N339" t="str">
            <v/>
          </cell>
          <cell r="O339" t="str">
            <v/>
          </cell>
          <cell r="P339" t="str">
            <v/>
          </cell>
          <cell r="Q339" t="str">
            <v/>
          </cell>
          <cell r="R339" t="str">
            <v/>
          </cell>
          <cell r="S339" t="str">
            <v/>
          </cell>
          <cell r="T339" t="str">
            <v/>
          </cell>
        </row>
        <row r="340">
          <cell r="C340">
            <v>1.2608695652173914</v>
          </cell>
          <cell r="D340">
            <v>1.1724137931034482</v>
          </cell>
          <cell r="E340">
            <v>1.0294117647058822</v>
          </cell>
          <cell r="F340">
            <v>1</v>
          </cell>
          <cell r="G340">
            <v>1</v>
          </cell>
          <cell r="H340" t="str">
            <v/>
          </cell>
          <cell r="I340" t="str">
            <v/>
          </cell>
          <cell r="J340" t="str">
            <v/>
          </cell>
          <cell r="K340" t="str">
            <v/>
          </cell>
          <cell r="L340" t="str">
            <v/>
          </cell>
          <cell r="M340" t="str">
            <v/>
          </cell>
          <cell r="N340" t="str">
            <v/>
          </cell>
          <cell r="O340" t="str">
            <v/>
          </cell>
          <cell r="P340" t="str">
            <v/>
          </cell>
          <cell r="Q340" t="str">
            <v/>
          </cell>
          <cell r="R340" t="str">
            <v/>
          </cell>
          <cell r="S340" t="str">
            <v/>
          </cell>
          <cell r="T340" t="str">
            <v/>
          </cell>
        </row>
        <row r="341">
          <cell r="C341">
            <v>1.4680851063829787</v>
          </cell>
          <cell r="D341">
            <v>1.173913043478261</v>
          </cell>
          <cell r="E341">
            <v>1.0493827160493827</v>
          </cell>
          <cell r="F341">
            <v>1</v>
          </cell>
          <cell r="G341" t="str">
            <v/>
          </cell>
          <cell r="H341" t="str">
            <v/>
          </cell>
          <cell r="I341" t="str">
            <v/>
          </cell>
          <cell r="J341" t="str">
            <v/>
          </cell>
          <cell r="K341" t="str">
            <v/>
          </cell>
          <cell r="L341" t="str">
            <v/>
          </cell>
          <cell r="M341" t="str">
            <v/>
          </cell>
          <cell r="N341" t="str">
            <v/>
          </cell>
          <cell r="O341" t="str">
            <v/>
          </cell>
          <cell r="P341" t="str">
            <v/>
          </cell>
          <cell r="Q341" t="str">
            <v/>
          </cell>
          <cell r="R341" t="str">
            <v/>
          </cell>
          <cell r="S341" t="str">
            <v/>
          </cell>
          <cell r="T341" t="str">
            <v/>
          </cell>
        </row>
        <row r="342">
          <cell r="C342">
            <v>1.2881355932203389</v>
          </cell>
          <cell r="D342">
            <v>1.2236842105263157</v>
          </cell>
          <cell r="E342">
            <v>1.043010752688172</v>
          </cell>
          <cell r="F342" t="str">
            <v/>
          </cell>
          <cell r="G342" t="str">
            <v/>
          </cell>
          <cell r="H342" t="str">
            <v/>
          </cell>
          <cell r="I342" t="str">
            <v/>
          </cell>
          <cell r="J342" t="str">
            <v/>
          </cell>
          <cell r="K342" t="str">
            <v/>
          </cell>
          <cell r="L342" t="str">
            <v/>
          </cell>
          <cell r="M342" t="str">
            <v/>
          </cell>
          <cell r="N342" t="str">
            <v/>
          </cell>
          <cell r="O342" t="str">
            <v/>
          </cell>
          <cell r="P342" t="str">
            <v/>
          </cell>
          <cell r="Q342" t="str">
            <v/>
          </cell>
          <cell r="R342" t="str">
            <v/>
          </cell>
          <cell r="S342" t="str">
            <v/>
          </cell>
          <cell r="T342" t="str">
            <v/>
          </cell>
        </row>
        <row r="343">
          <cell r="C343">
            <v>1.2</v>
          </cell>
          <cell r="D343">
            <v>1.2575757575757576</v>
          </cell>
          <cell r="E343" t="str">
            <v/>
          </cell>
          <cell r="F343" t="str">
            <v/>
          </cell>
          <cell r="G343" t="str">
            <v/>
          </cell>
          <cell r="H343" t="str">
            <v/>
          </cell>
          <cell r="I343" t="str">
            <v/>
          </cell>
          <cell r="J343" t="str">
            <v/>
          </cell>
          <cell r="K343" t="str">
            <v/>
          </cell>
          <cell r="L343" t="str">
            <v/>
          </cell>
          <cell r="M343" t="str">
            <v/>
          </cell>
          <cell r="N343" t="str">
            <v/>
          </cell>
          <cell r="O343" t="str">
            <v/>
          </cell>
          <cell r="P343" t="str">
            <v/>
          </cell>
          <cell r="Q343" t="str">
            <v/>
          </cell>
          <cell r="R343" t="str">
            <v/>
          </cell>
          <cell r="S343" t="str">
            <v/>
          </cell>
          <cell r="T343" t="str">
            <v/>
          </cell>
        </row>
        <row r="344">
          <cell r="C344">
            <v>1.5</v>
          </cell>
          <cell r="D344" t="str">
            <v/>
          </cell>
          <cell r="E344" t="str">
            <v/>
          </cell>
          <cell r="F344" t="str">
            <v/>
          </cell>
          <cell r="G344" t="str">
            <v/>
          </cell>
          <cell r="H344" t="str">
            <v/>
          </cell>
          <cell r="I344" t="str">
            <v/>
          </cell>
          <cell r="J344" t="str">
            <v/>
          </cell>
          <cell r="K344" t="str">
            <v/>
          </cell>
          <cell r="L344" t="str">
            <v/>
          </cell>
          <cell r="M344" t="str">
            <v/>
          </cell>
          <cell r="N344" t="str">
            <v/>
          </cell>
          <cell r="O344" t="str">
            <v/>
          </cell>
          <cell r="P344" t="str">
            <v/>
          </cell>
          <cell r="Q344" t="str">
            <v/>
          </cell>
          <cell r="R344" t="str">
            <v/>
          </cell>
          <cell r="S344" t="str">
            <v/>
          </cell>
          <cell r="T344" t="str">
            <v/>
          </cell>
        </row>
        <row r="345">
          <cell r="C345" t="str">
            <v/>
          </cell>
          <cell r="D345" t="str">
            <v/>
          </cell>
          <cell r="E345" t="str">
            <v/>
          </cell>
          <cell r="F345" t="str">
            <v/>
          </cell>
          <cell r="G345" t="str">
            <v/>
          </cell>
          <cell r="H345" t="str">
            <v/>
          </cell>
          <cell r="I345" t="str">
            <v/>
          </cell>
          <cell r="J345" t="str">
            <v/>
          </cell>
          <cell r="K345" t="str">
            <v/>
          </cell>
          <cell r="L345" t="str">
            <v/>
          </cell>
          <cell r="M345" t="str">
            <v/>
          </cell>
          <cell r="N345" t="str">
            <v/>
          </cell>
          <cell r="O345" t="str">
            <v/>
          </cell>
          <cell r="P345" t="str">
            <v/>
          </cell>
          <cell r="Q345" t="str">
            <v/>
          </cell>
          <cell r="R345" t="str">
            <v/>
          </cell>
          <cell r="S345" t="str">
            <v/>
          </cell>
          <cell r="T345" t="str">
            <v/>
          </cell>
        </row>
        <row r="367">
          <cell r="C367">
            <v>1.7360363650073038</v>
          </cell>
          <cell r="D367">
            <v>1.3052905000054915</v>
          </cell>
          <cell r="E367">
            <v>1.0877420833379097</v>
          </cell>
          <cell r="F367">
            <v>1.0459058493633746</v>
          </cell>
          <cell r="G367">
            <v>1.0105370525249997</v>
          </cell>
          <cell r="H367">
            <v>1.0055095049999998</v>
          </cell>
          <cell r="I367">
            <v>1.0030019999999999</v>
          </cell>
          <cell r="J367">
            <v>1.0009999999999999</v>
          </cell>
          <cell r="K367">
            <v>1</v>
          </cell>
          <cell r="L367">
            <v>1</v>
          </cell>
          <cell r="M367">
            <v>1</v>
          </cell>
          <cell r="N367">
            <v>1</v>
          </cell>
          <cell r="O367">
            <v>1</v>
          </cell>
          <cell r="P367">
            <v>1</v>
          </cell>
          <cell r="Q367">
            <v>1</v>
          </cell>
          <cell r="R367">
            <v>1</v>
          </cell>
          <cell r="S367">
            <v>1</v>
          </cell>
          <cell r="T367">
            <v>1</v>
          </cell>
        </row>
        <row r="631">
          <cell r="C631">
            <v>131397</v>
          </cell>
          <cell r="D631">
            <v>784523</v>
          </cell>
          <cell r="E631">
            <v>795497</v>
          </cell>
          <cell r="F631">
            <v>792747</v>
          </cell>
          <cell r="G631">
            <v>792747</v>
          </cell>
          <cell r="H631">
            <v>793243</v>
          </cell>
          <cell r="I631">
            <v>793243</v>
          </cell>
          <cell r="J631">
            <v>793243</v>
          </cell>
          <cell r="K631">
            <v>793243</v>
          </cell>
          <cell r="L631">
            <v>793243</v>
          </cell>
          <cell r="M631">
            <v>793243</v>
          </cell>
          <cell r="N631">
            <v>793243</v>
          </cell>
          <cell r="O631">
            <v>793243.37</v>
          </cell>
          <cell r="P631">
            <v>793243</v>
          </cell>
          <cell r="Q631">
            <v>793243</v>
          </cell>
          <cell r="R631">
            <v>793243</v>
          </cell>
          <cell r="S631">
            <v>793243.37</v>
          </cell>
          <cell r="T631">
            <v>793243.37</v>
          </cell>
        </row>
        <row r="632">
          <cell r="C632">
            <v>51941</v>
          </cell>
          <cell r="D632">
            <v>327313</v>
          </cell>
          <cell r="E632">
            <v>329489</v>
          </cell>
          <cell r="F632">
            <v>341873</v>
          </cell>
          <cell r="G632">
            <v>350707</v>
          </cell>
          <cell r="H632">
            <v>350707</v>
          </cell>
          <cell r="I632">
            <v>437070</v>
          </cell>
          <cell r="J632">
            <v>437070</v>
          </cell>
          <cell r="K632">
            <v>437070</v>
          </cell>
          <cell r="L632">
            <v>437070</v>
          </cell>
          <cell r="M632">
            <v>437070</v>
          </cell>
          <cell r="N632">
            <v>437070.19</v>
          </cell>
          <cell r="O632">
            <v>437070</v>
          </cell>
          <cell r="P632">
            <v>437070</v>
          </cell>
          <cell r="Q632">
            <v>437070</v>
          </cell>
          <cell r="R632">
            <v>437070.19</v>
          </cell>
          <cell r="S632">
            <v>437070.19</v>
          </cell>
          <cell r="T632">
            <v>437070.19</v>
          </cell>
        </row>
        <row r="633">
          <cell r="C633">
            <v>215407</v>
          </cell>
          <cell r="D633">
            <v>798006</v>
          </cell>
          <cell r="E633">
            <v>1223100</v>
          </cell>
          <cell r="F633">
            <v>1223100</v>
          </cell>
          <cell r="G633">
            <v>1223100</v>
          </cell>
          <cell r="H633">
            <v>1223100</v>
          </cell>
          <cell r="I633">
            <v>1223100</v>
          </cell>
          <cell r="J633">
            <v>1223100</v>
          </cell>
          <cell r="K633">
            <v>1223100</v>
          </cell>
          <cell r="L633">
            <v>1223100</v>
          </cell>
          <cell r="M633">
            <v>1223100.43</v>
          </cell>
          <cell r="N633">
            <v>1223100</v>
          </cell>
          <cell r="O633">
            <v>1223100</v>
          </cell>
          <cell r="P633">
            <v>1223100</v>
          </cell>
          <cell r="Q633">
            <v>1223100.43</v>
          </cell>
          <cell r="R633">
            <v>1223100.43</v>
          </cell>
          <cell r="S633">
            <v>1223100.43</v>
          </cell>
          <cell r="T633">
            <v>1223100.43</v>
          </cell>
        </row>
        <row r="634">
          <cell r="C634">
            <v>124695</v>
          </cell>
          <cell r="D634">
            <v>179078</v>
          </cell>
          <cell r="E634">
            <v>183745</v>
          </cell>
          <cell r="F634">
            <v>183745</v>
          </cell>
          <cell r="G634">
            <v>183745</v>
          </cell>
          <cell r="H634">
            <v>183745</v>
          </cell>
          <cell r="I634">
            <v>183745</v>
          </cell>
          <cell r="J634">
            <v>183745</v>
          </cell>
          <cell r="K634">
            <v>183745</v>
          </cell>
          <cell r="L634">
            <v>183745.06</v>
          </cell>
          <cell r="M634">
            <v>183745</v>
          </cell>
          <cell r="N634">
            <v>183745</v>
          </cell>
          <cell r="O634">
            <v>183745</v>
          </cell>
          <cell r="P634">
            <v>183745.06</v>
          </cell>
          <cell r="Q634">
            <v>183745.06</v>
          </cell>
          <cell r="R634">
            <v>183745.06</v>
          </cell>
          <cell r="S634">
            <v>183745.06</v>
          </cell>
          <cell r="T634">
            <v>183745.06000000003</v>
          </cell>
        </row>
        <row r="635">
          <cell r="C635">
            <v>173558</v>
          </cell>
          <cell r="D635">
            <v>379639</v>
          </cell>
          <cell r="E635">
            <v>477076</v>
          </cell>
          <cell r="F635">
            <v>477076</v>
          </cell>
          <cell r="G635">
            <v>477076</v>
          </cell>
          <cell r="H635">
            <v>477076</v>
          </cell>
          <cell r="I635">
            <v>477076</v>
          </cell>
          <cell r="J635">
            <v>477076</v>
          </cell>
          <cell r="K635">
            <v>477075.51</v>
          </cell>
          <cell r="L635">
            <v>477076</v>
          </cell>
          <cell r="M635">
            <v>477076</v>
          </cell>
          <cell r="N635">
            <v>477076</v>
          </cell>
          <cell r="O635">
            <v>477075.51</v>
          </cell>
          <cell r="P635">
            <v>477075.51</v>
          </cell>
          <cell r="Q635">
            <v>477075.51</v>
          </cell>
          <cell r="R635">
            <v>477075.51</v>
          </cell>
          <cell r="S635">
            <v>477075.51</v>
          </cell>
          <cell r="T635">
            <v>477075.50999999995</v>
          </cell>
        </row>
        <row r="636">
          <cell r="C636">
            <v>407311</v>
          </cell>
          <cell r="D636">
            <v>868416</v>
          </cell>
          <cell r="E636">
            <v>1171425</v>
          </cell>
          <cell r="F636">
            <v>1268653</v>
          </cell>
          <cell r="G636">
            <v>2411089</v>
          </cell>
          <cell r="H636">
            <v>2411089</v>
          </cell>
          <cell r="I636">
            <v>2411089</v>
          </cell>
          <cell r="J636">
            <v>2411089.2599999998</v>
          </cell>
          <cell r="K636">
            <v>2411089</v>
          </cell>
          <cell r="L636">
            <v>2411089</v>
          </cell>
          <cell r="M636">
            <v>2411089</v>
          </cell>
          <cell r="N636">
            <v>2411089.2599999998</v>
          </cell>
          <cell r="O636">
            <v>2411089.2599999998</v>
          </cell>
          <cell r="P636">
            <v>2411089.2599999998</v>
          </cell>
          <cell r="Q636">
            <v>2411089.2599999998</v>
          </cell>
          <cell r="R636">
            <v>2411089.2599999998</v>
          </cell>
          <cell r="S636">
            <v>2411089.2600000002</v>
          </cell>
          <cell r="T636">
            <v>2411089.2600000007</v>
          </cell>
        </row>
        <row r="637">
          <cell r="C637">
            <v>427305</v>
          </cell>
          <cell r="D637">
            <v>725069</v>
          </cell>
          <cell r="E637">
            <v>631006</v>
          </cell>
          <cell r="F637">
            <v>631006</v>
          </cell>
          <cell r="G637">
            <v>631006</v>
          </cell>
          <cell r="H637">
            <v>631006</v>
          </cell>
          <cell r="I637">
            <v>631005.93000000005</v>
          </cell>
          <cell r="J637">
            <v>631006</v>
          </cell>
          <cell r="K637">
            <v>631006</v>
          </cell>
          <cell r="L637">
            <v>631006</v>
          </cell>
          <cell r="M637">
            <v>631005.93000000005</v>
          </cell>
          <cell r="N637">
            <v>631005.93000000005</v>
          </cell>
          <cell r="O637">
            <v>631005.93000000005</v>
          </cell>
          <cell r="P637">
            <v>631005.93000000005</v>
          </cell>
          <cell r="Q637">
            <v>631005.93000000005</v>
          </cell>
          <cell r="R637">
            <v>631005.92999999993</v>
          </cell>
          <cell r="S637">
            <v>631005.92999999993</v>
          </cell>
          <cell r="T637">
            <v>631005.92999999993</v>
          </cell>
        </row>
        <row r="638">
          <cell r="C638">
            <v>48798</v>
          </cell>
          <cell r="D638">
            <v>254808</v>
          </cell>
          <cell r="E638">
            <v>285889</v>
          </cell>
          <cell r="F638">
            <v>285469</v>
          </cell>
          <cell r="G638">
            <v>293311</v>
          </cell>
          <cell r="H638">
            <v>293311.09000000003</v>
          </cell>
          <cell r="I638">
            <v>293311</v>
          </cell>
          <cell r="J638">
            <v>293311</v>
          </cell>
          <cell r="K638">
            <v>293311</v>
          </cell>
          <cell r="L638">
            <v>293311.09000000003</v>
          </cell>
          <cell r="M638">
            <v>293311.09000000003</v>
          </cell>
          <cell r="N638">
            <v>293311.09000000003</v>
          </cell>
          <cell r="O638">
            <v>293311.09000000003</v>
          </cell>
          <cell r="P638">
            <v>293311.09000000003</v>
          </cell>
          <cell r="Q638">
            <v>293311.08999999997</v>
          </cell>
          <cell r="R638">
            <v>293311.09000000003</v>
          </cell>
          <cell r="S638">
            <v>293311.09000000003</v>
          </cell>
          <cell r="T638">
            <v>293311.09000000003</v>
          </cell>
        </row>
        <row r="639">
          <cell r="C639">
            <v>59827</v>
          </cell>
          <cell r="D639">
            <v>584293</v>
          </cell>
          <cell r="E639">
            <v>655866</v>
          </cell>
          <cell r="F639">
            <v>655866</v>
          </cell>
          <cell r="G639">
            <v>655865.94999999995</v>
          </cell>
          <cell r="H639">
            <v>655866</v>
          </cell>
          <cell r="I639">
            <v>655866</v>
          </cell>
          <cell r="J639">
            <v>655866</v>
          </cell>
          <cell r="K639">
            <v>655865.94999999995</v>
          </cell>
          <cell r="L639">
            <v>655865.94999999995</v>
          </cell>
          <cell r="M639">
            <v>655865.94999999995</v>
          </cell>
          <cell r="N639">
            <v>655865.94999999995</v>
          </cell>
          <cell r="O639">
            <v>655865.94999999995</v>
          </cell>
          <cell r="P639">
            <v>655865.95000000007</v>
          </cell>
          <cell r="Q639">
            <v>655865.94999999995</v>
          </cell>
          <cell r="R639">
            <v>655865.94999999995</v>
          </cell>
          <cell r="S639">
            <v>655865.94999999995</v>
          </cell>
          <cell r="T639">
            <v>655865.94999999995</v>
          </cell>
        </row>
        <row r="640">
          <cell r="C640">
            <v>294915</v>
          </cell>
          <cell r="D640">
            <v>419848</v>
          </cell>
          <cell r="E640">
            <v>410742</v>
          </cell>
          <cell r="F640">
            <v>410742.48</v>
          </cell>
          <cell r="G640">
            <v>410742</v>
          </cell>
          <cell r="H640">
            <v>410742</v>
          </cell>
          <cell r="I640">
            <v>410742</v>
          </cell>
          <cell r="J640">
            <v>410742.48</v>
          </cell>
          <cell r="K640">
            <v>410742.48</v>
          </cell>
          <cell r="L640">
            <v>410742.48</v>
          </cell>
          <cell r="M640">
            <v>410742.48</v>
          </cell>
          <cell r="N640">
            <v>410742.48</v>
          </cell>
          <cell r="O640">
            <v>410742.48000000004</v>
          </cell>
          <cell r="P640">
            <v>410742.48000000004</v>
          </cell>
          <cell r="Q640">
            <v>410742.48000000004</v>
          </cell>
          <cell r="R640">
            <v>410742.48000000004</v>
          </cell>
          <cell r="S640">
            <v>410742.48000000004</v>
          </cell>
          <cell r="T640">
            <v>410742.48000000004</v>
          </cell>
        </row>
        <row r="641">
          <cell r="C641">
            <v>81650</v>
          </cell>
          <cell r="D641">
            <v>281735</v>
          </cell>
          <cell r="E641">
            <v>300545.05</v>
          </cell>
          <cell r="F641">
            <v>293875</v>
          </cell>
          <cell r="G641">
            <v>354490</v>
          </cell>
          <cell r="H641">
            <v>354490</v>
          </cell>
          <cell r="I641">
            <v>354489.9</v>
          </cell>
          <cell r="J641">
            <v>354489.9</v>
          </cell>
          <cell r="K641">
            <v>354489.9</v>
          </cell>
          <cell r="L641">
            <v>354489.9</v>
          </cell>
          <cell r="M641">
            <v>354489.9</v>
          </cell>
          <cell r="N641">
            <v>354489.9</v>
          </cell>
          <cell r="O641">
            <v>354489.89999999997</v>
          </cell>
          <cell r="P641">
            <v>354489.89999999997</v>
          </cell>
          <cell r="Q641">
            <v>354489.89999999997</v>
          </cell>
          <cell r="R641">
            <v>354489.89999999997</v>
          </cell>
          <cell r="S641">
            <v>354489.89999999997</v>
          </cell>
        </row>
        <row r="642">
          <cell r="C642">
            <v>50335</v>
          </cell>
          <cell r="D642">
            <v>568584.29</v>
          </cell>
          <cell r="E642">
            <v>818144</v>
          </cell>
          <cell r="F642">
            <v>848024</v>
          </cell>
          <cell r="G642">
            <v>706736</v>
          </cell>
          <cell r="H642">
            <v>1649868.87</v>
          </cell>
          <cell r="I642">
            <v>1755383.59</v>
          </cell>
          <cell r="J642">
            <v>1755383.59</v>
          </cell>
          <cell r="K642">
            <v>1755383.59</v>
          </cell>
          <cell r="L642">
            <v>1755383.59</v>
          </cell>
          <cell r="M642">
            <v>1755383.59</v>
          </cell>
          <cell r="N642">
            <v>1755383.59</v>
          </cell>
          <cell r="O642">
            <v>1755383.59</v>
          </cell>
          <cell r="P642">
            <v>1755383.59</v>
          </cell>
          <cell r="Q642">
            <v>1755383.59</v>
          </cell>
          <cell r="R642">
            <v>1755383.59</v>
          </cell>
        </row>
        <row r="643">
          <cell r="C643">
            <v>243423.97</v>
          </cell>
          <cell r="D643">
            <v>822614</v>
          </cell>
          <cell r="E643">
            <v>929745</v>
          </cell>
          <cell r="F643">
            <v>930254</v>
          </cell>
          <cell r="G643">
            <v>930254.19</v>
          </cell>
          <cell r="H643">
            <v>930254.19</v>
          </cell>
          <cell r="I643">
            <v>930254.19</v>
          </cell>
          <cell r="J643">
            <v>930254.19</v>
          </cell>
          <cell r="K643">
            <v>930254.19</v>
          </cell>
          <cell r="L643">
            <v>930254.19000000006</v>
          </cell>
          <cell r="M643">
            <v>930254.19000000006</v>
          </cell>
          <cell r="N643">
            <v>930254.19000000006</v>
          </cell>
          <cell r="O643">
            <v>930254.19000000006</v>
          </cell>
          <cell r="P643">
            <v>930254.19000000006</v>
          </cell>
          <cell r="Q643">
            <v>930254.19000000006</v>
          </cell>
        </row>
        <row r="644">
          <cell r="C644">
            <v>40236</v>
          </cell>
          <cell r="D644">
            <v>88200</v>
          </cell>
          <cell r="E644">
            <v>596775</v>
          </cell>
          <cell r="F644">
            <v>680820.68</v>
          </cell>
          <cell r="G644">
            <v>680820.68</v>
          </cell>
          <cell r="H644">
            <v>680820.68</v>
          </cell>
          <cell r="I644">
            <v>680820.68</v>
          </cell>
          <cell r="J644">
            <v>680820.68</v>
          </cell>
          <cell r="K644">
            <v>680820.67999999993</v>
          </cell>
          <cell r="L644">
            <v>680820.67999999993</v>
          </cell>
          <cell r="M644">
            <v>680820.67999999993</v>
          </cell>
          <cell r="N644">
            <v>680820.67999999993</v>
          </cell>
          <cell r="O644">
            <v>680820.67999999993</v>
          </cell>
          <cell r="P644">
            <v>680820.67999999993</v>
          </cell>
        </row>
        <row r="645">
          <cell r="C645">
            <v>618899</v>
          </cell>
          <cell r="D645">
            <v>1383208</v>
          </cell>
          <cell r="E645">
            <v>1395257.03</v>
          </cell>
          <cell r="F645">
            <v>1830198.09</v>
          </cell>
          <cell r="G645">
            <v>1834474.18</v>
          </cell>
          <cell r="H645">
            <v>1846888.94</v>
          </cell>
          <cell r="I645">
            <v>1846888.94</v>
          </cell>
          <cell r="J645">
            <v>1846888.94</v>
          </cell>
          <cell r="K645">
            <v>1846888.94</v>
          </cell>
          <cell r="L645">
            <v>1846888.94</v>
          </cell>
          <cell r="M645">
            <v>1846888.94</v>
          </cell>
          <cell r="N645">
            <v>1846888.94</v>
          </cell>
          <cell r="O645">
            <v>1846888.94</v>
          </cell>
        </row>
        <row r="646">
          <cell r="C646">
            <v>1339558.6399999999</v>
          </cell>
          <cell r="D646">
            <v>2560813.0099999998</v>
          </cell>
          <cell r="E646">
            <v>2605146.7799999998</v>
          </cell>
          <cell r="F646">
            <v>2619454.9900000002</v>
          </cell>
          <cell r="G646">
            <v>2621528.23</v>
          </cell>
          <cell r="H646">
            <v>2621528.23</v>
          </cell>
          <cell r="I646">
            <v>2621528.23</v>
          </cell>
          <cell r="J646">
            <v>2621528.23</v>
          </cell>
          <cell r="K646">
            <v>2621528.23</v>
          </cell>
          <cell r="L646">
            <v>2621528.23</v>
          </cell>
          <cell r="M646">
            <v>2621528.23</v>
          </cell>
          <cell r="N646">
            <v>2621528.23</v>
          </cell>
        </row>
        <row r="647">
          <cell r="C647">
            <v>941475.61</v>
          </cell>
          <cell r="D647">
            <v>2592822.9</v>
          </cell>
          <cell r="E647">
            <v>2607001.87</v>
          </cell>
          <cell r="F647">
            <v>2627837.33</v>
          </cell>
          <cell r="G647">
            <v>2635367.7400000002</v>
          </cell>
          <cell r="H647">
            <v>2645317.44</v>
          </cell>
          <cell r="I647">
            <v>2648335.5</v>
          </cell>
          <cell r="J647">
            <v>2648335.5</v>
          </cell>
          <cell r="K647">
            <v>2648335.5</v>
          </cell>
          <cell r="L647">
            <v>2648335.5</v>
          </cell>
          <cell r="M647">
            <v>2648335.5</v>
          </cell>
        </row>
        <row r="648">
          <cell r="C648">
            <v>2544182.4900000002</v>
          </cell>
          <cell r="D648">
            <v>2575012.88</v>
          </cell>
          <cell r="E648">
            <v>2580627.35</v>
          </cell>
          <cell r="F648">
            <v>2613323.3099999996</v>
          </cell>
          <cell r="G648">
            <v>2613323.3099999996</v>
          </cell>
          <cell r="H648">
            <v>2613323.3099999996</v>
          </cell>
          <cell r="I648">
            <v>2613323.3099999996</v>
          </cell>
          <cell r="J648">
            <v>2613323.3099999996</v>
          </cell>
          <cell r="K648">
            <v>2613323.3099999996</v>
          </cell>
          <cell r="L648">
            <v>2613323.3099999996</v>
          </cell>
        </row>
        <row r="649">
          <cell r="C649">
            <v>318379.34000000003</v>
          </cell>
          <cell r="D649">
            <v>1706426.38</v>
          </cell>
          <cell r="E649">
            <v>2524325.35</v>
          </cell>
          <cell r="F649">
            <v>2435136.0699999998</v>
          </cell>
          <cell r="G649">
            <v>2519965.67</v>
          </cell>
          <cell r="H649">
            <v>2564086.86</v>
          </cell>
          <cell r="I649">
            <v>2915518.3200000003</v>
          </cell>
          <cell r="J649">
            <v>2915518.3200000003</v>
          </cell>
          <cell r="K649">
            <v>2915518.3200000003</v>
          </cell>
        </row>
        <row r="650">
          <cell r="C650">
            <v>320315.11</v>
          </cell>
          <cell r="D650">
            <v>3480000.82</v>
          </cell>
          <cell r="E650">
            <v>2380820.1799999997</v>
          </cell>
          <cell r="F650">
            <v>2877998.8200000008</v>
          </cell>
          <cell r="G650">
            <v>3334441.67</v>
          </cell>
          <cell r="H650">
            <v>3337127.7</v>
          </cell>
          <cell r="I650">
            <v>3356719.71</v>
          </cell>
          <cell r="J650">
            <v>3291008.58</v>
          </cell>
        </row>
        <row r="651">
          <cell r="C651">
            <v>1860138.72</v>
          </cell>
          <cell r="D651">
            <v>7081199.1600000001</v>
          </cell>
          <cell r="E651">
            <v>7500000</v>
          </cell>
          <cell r="F651">
            <v>7500000</v>
          </cell>
          <cell r="G651">
            <v>7500000</v>
          </cell>
          <cell r="H651">
            <v>7500000</v>
          </cell>
          <cell r="I651">
            <v>7500000</v>
          </cell>
        </row>
        <row r="652">
          <cell r="C652">
            <v>7327048.4399999995</v>
          </cell>
          <cell r="D652">
            <v>7500000</v>
          </cell>
          <cell r="E652">
            <v>7500000</v>
          </cell>
          <cell r="F652">
            <v>7500000</v>
          </cell>
          <cell r="G652">
            <v>7500000</v>
          </cell>
          <cell r="H652">
            <v>7500000</v>
          </cell>
        </row>
        <row r="653">
          <cell r="C653">
            <v>682981.77</v>
          </cell>
          <cell r="D653">
            <v>5214275.5700000012</v>
          </cell>
          <cell r="E653">
            <v>9275658.6399999987</v>
          </cell>
          <cell r="F653">
            <v>10000000</v>
          </cell>
          <cell r="G653">
            <v>10000000</v>
          </cell>
        </row>
        <row r="654">
          <cell r="C654">
            <v>1911389.88</v>
          </cell>
          <cell r="D654">
            <v>7572189.3000000007</v>
          </cell>
          <cell r="E654">
            <v>9727163.1199999992</v>
          </cell>
          <cell r="F654">
            <v>9890773.959999999</v>
          </cell>
        </row>
        <row r="655">
          <cell r="C655">
            <v>1126646.8</v>
          </cell>
          <cell r="D655">
            <v>2475145.5299999998</v>
          </cell>
          <cell r="E655">
            <v>2601677.1</v>
          </cell>
        </row>
        <row r="656">
          <cell r="C656">
            <v>5752953.4600000009</v>
          </cell>
          <cell r="D656">
            <v>7628379.8699999992</v>
          </cell>
        </row>
        <row r="657">
          <cell r="C657">
            <v>3581442.7499999995</v>
          </cell>
        </row>
        <row r="662">
          <cell r="C662">
            <v>807823</v>
          </cell>
          <cell r="D662">
            <v>807601</v>
          </cell>
          <cell r="E662">
            <v>795498</v>
          </cell>
          <cell r="F662">
            <v>792747</v>
          </cell>
          <cell r="G662">
            <v>793243</v>
          </cell>
          <cell r="H662">
            <v>793243</v>
          </cell>
          <cell r="I662">
            <v>793243</v>
          </cell>
          <cell r="J662">
            <v>793243</v>
          </cell>
          <cell r="K662">
            <v>793243</v>
          </cell>
          <cell r="L662">
            <v>793243</v>
          </cell>
          <cell r="M662">
            <v>793243</v>
          </cell>
          <cell r="N662">
            <v>793243</v>
          </cell>
          <cell r="O662">
            <v>793243.37</v>
          </cell>
          <cell r="P662">
            <v>793243</v>
          </cell>
          <cell r="Q662">
            <v>793243</v>
          </cell>
          <cell r="R662">
            <v>793243</v>
          </cell>
          <cell r="S662">
            <v>793243.37</v>
          </cell>
          <cell r="T662">
            <v>793243.37</v>
          </cell>
        </row>
        <row r="663">
          <cell r="C663">
            <v>581791</v>
          </cell>
          <cell r="D663">
            <v>327313</v>
          </cell>
          <cell r="E663">
            <v>334489</v>
          </cell>
          <cell r="F663">
            <v>341873</v>
          </cell>
          <cell r="G663">
            <v>450707</v>
          </cell>
          <cell r="H663">
            <v>450707</v>
          </cell>
          <cell r="I663">
            <v>437070</v>
          </cell>
          <cell r="J663">
            <v>437070</v>
          </cell>
          <cell r="K663">
            <v>437070</v>
          </cell>
          <cell r="L663">
            <v>437070</v>
          </cell>
          <cell r="M663">
            <v>437070</v>
          </cell>
          <cell r="N663">
            <v>437070.19</v>
          </cell>
          <cell r="O663">
            <v>437070</v>
          </cell>
          <cell r="P663">
            <v>437070</v>
          </cell>
          <cell r="Q663">
            <v>437070</v>
          </cell>
          <cell r="R663">
            <v>437070.19</v>
          </cell>
          <cell r="S663">
            <v>437070.19</v>
          </cell>
          <cell r="T663">
            <v>437070.19</v>
          </cell>
        </row>
        <row r="664">
          <cell r="C664">
            <v>1141207</v>
          </cell>
          <cell r="D664">
            <v>1151006</v>
          </cell>
          <cell r="E664">
            <v>1223100</v>
          </cell>
          <cell r="F664">
            <v>1223100</v>
          </cell>
          <cell r="G664">
            <v>1223100</v>
          </cell>
          <cell r="H664">
            <v>1223100</v>
          </cell>
          <cell r="I664">
            <v>1223100</v>
          </cell>
          <cell r="J664">
            <v>1223100</v>
          </cell>
          <cell r="K664">
            <v>1223100</v>
          </cell>
          <cell r="L664">
            <v>1223100</v>
          </cell>
          <cell r="M664">
            <v>1223100.43</v>
          </cell>
          <cell r="N664">
            <v>1223100</v>
          </cell>
          <cell r="O664">
            <v>1223100</v>
          </cell>
          <cell r="P664">
            <v>1223100</v>
          </cell>
          <cell r="Q664">
            <v>1223100.43</v>
          </cell>
          <cell r="R664">
            <v>1223100.43</v>
          </cell>
          <cell r="S664">
            <v>1223100.43</v>
          </cell>
          <cell r="T664">
            <v>1223100.43</v>
          </cell>
        </row>
        <row r="665">
          <cell r="C665">
            <v>305695</v>
          </cell>
          <cell r="D665">
            <v>179078</v>
          </cell>
          <cell r="E665">
            <v>183745</v>
          </cell>
          <cell r="F665">
            <v>183745</v>
          </cell>
          <cell r="G665">
            <v>183745</v>
          </cell>
          <cell r="H665">
            <v>183745</v>
          </cell>
          <cell r="I665">
            <v>183745</v>
          </cell>
          <cell r="J665">
            <v>183745</v>
          </cell>
          <cell r="K665">
            <v>183745</v>
          </cell>
          <cell r="L665">
            <v>183745.06</v>
          </cell>
          <cell r="M665">
            <v>183745</v>
          </cell>
          <cell r="N665">
            <v>183745</v>
          </cell>
          <cell r="O665">
            <v>183745</v>
          </cell>
          <cell r="P665">
            <v>183745.06</v>
          </cell>
          <cell r="Q665">
            <v>183745.06</v>
          </cell>
          <cell r="R665">
            <v>183745.06</v>
          </cell>
          <cell r="S665">
            <v>183745.06</v>
          </cell>
          <cell r="T665">
            <v>183745.06000000003</v>
          </cell>
        </row>
        <row r="666">
          <cell r="C666">
            <v>414058</v>
          </cell>
          <cell r="D666">
            <v>469639</v>
          </cell>
          <cell r="E666">
            <v>477076</v>
          </cell>
          <cell r="F666">
            <v>477076</v>
          </cell>
          <cell r="G666">
            <v>477076</v>
          </cell>
          <cell r="H666">
            <v>477076</v>
          </cell>
          <cell r="I666">
            <v>477076</v>
          </cell>
          <cell r="J666">
            <v>477076</v>
          </cell>
          <cell r="K666">
            <v>477075.51</v>
          </cell>
          <cell r="L666">
            <v>477076</v>
          </cell>
          <cell r="M666">
            <v>477076</v>
          </cell>
          <cell r="N666">
            <v>477076</v>
          </cell>
          <cell r="O666">
            <v>477075.51</v>
          </cell>
          <cell r="P666">
            <v>477075.51</v>
          </cell>
          <cell r="Q666">
            <v>477075.51</v>
          </cell>
          <cell r="R666">
            <v>477075.51</v>
          </cell>
          <cell r="S666">
            <v>477075.51</v>
          </cell>
          <cell r="T666">
            <v>477075.50999999995</v>
          </cell>
        </row>
        <row r="667">
          <cell r="C667">
            <v>1485561</v>
          </cell>
          <cell r="D667">
            <v>1595416</v>
          </cell>
          <cell r="E667">
            <v>1986425</v>
          </cell>
          <cell r="F667">
            <v>2083653</v>
          </cell>
          <cell r="G667">
            <v>2411089</v>
          </cell>
          <cell r="H667">
            <v>2411089</v>
          </cell>
          <cell r="I667">
            <v>2411089</v>
          </cell>
          <cell r="J667">
            <v>2411089.2599999998</v>
          </cell>
          <cell r="K667">
            <v>2411089</v>
          </cell>
          <cell r="L667">
            <v>2411089</v>
          </cell>
          <cell r="M667">
            <v>2411089</v>
          </cell>
          <cell r="N667">
            <v>2411089.2599999998</v>
          </cell>
          <cell r="O667">
            <v>2411089.2599999998</v>
          </cell>
          <cell r="P667">
            <v>2411089.2599999998</v>
          </cell>
          <cell r="Q667">
            <v>2411089.2599999998</v>
          </cell>
          <cell r="R667">
            <v>2411089.2599999998</v>
          </cell>
          <cell r="S667">
            <v>2411089.2600000002</v>
          </cell>
          <cell r="T667">
            <v>2411089.2600000007</v>
          </cell>
        </row>
        <row r="668">
          <cell r="C668">
            <v>758105</v>
          </cell>
          <cell r="D668">
            <v>753069</v>
          </cell>
          <cell r="E668">
            <v>631006</v>
          </cell>
          <cell r="F668">
            <v>631006</v>
          </cell>
          <cell r="G668">
            <v>631006</v>
          </cell>
          <cell r="H668">
            <v>631006</v>
          </cell>
          <cell r="I668">
            <v>631005.93000000005</v>
          </cell>
          <cell r="J668">
            <v>631006</v>
          </cell>
          <cell r="K668">
            <v>631006</v>
          </cell>
          <cell r="L668">
            <v>631006</v>
          </cell>
          <cell r="M668">
            <v>631005.93000000005</v>
          </cell>
          <cell r="N668">
            <v>631005.93000000005</v>
          </cell>
          <cell r="O668">
            <v>631005.93000000005</v>
          </cell>
          <cell r="P668">
            <v>631005.93000000005</v>
          </cell>
          <cell r="Q668">
            <v>631005.93000000005</v>
          </cell>
          <cell r="R668">
            <v>631005.92999999993</v>
          </cell>
          <cell r="S668">
            <v>631005.92999999993</v>
          </cell>
          <cell r="T668">
            <v>631005.92999999993</v>
          </cell>
        </row>
        <row r="669">
          <cell r="C669">
            <v>338398</v>
          </cell>
          <cell r="D669">
            <v>389043</v>
          </cell>
          <cell r="E669">
            <v>288889</v>
          </cell>
          <cell r="F669">
            <v>288469</v>
          </cell>
          <cell r="G669">
            <v>293311</v>
          </cell>
          <cell r="H669">
            <v>293311.09000000003</v>
          </cell>
          <cell r="I669">
            <v>293311</v>
          </cell>
          <cell r="J669">
            <v>293311</v>
          </cell>
          <cell r="K669">
            <v>293311</v>
          </cell>
          <cell r="L669">
            <v>293311.09000000003</v>
          </cell>
          <cell r="M669">
            <v>293311.09000000003</v>
          </cell>
          <cell r="N669">
            <v>293311.09000000003</v>
          </cell>
          <cell r="O669">
            <v>293311.09000000003</v>
          </cell>
          <cell r="P669">
            <v>293311.09000000003</v>
          </cell>
          <cell r="Q669">
            <v>293311.08999999997</v>
          </cell>
          <cell r="R669">
            <v>293311.09000000003</v>
          </cell>
          <cell r="S669">
            <v>293311.09000000003</v>
          </cell>
          <cell r="T669">
            <v>293311.09000000003</v>
          </cell>
        </row>
        <row r="670">
          <cell r="C670">
            <v>408844</v>
          </cell>
          <cell r="D670">
            <v>673105</v>
          </cell>
          <cell r="E670">
            <v>655866</v>
          </cell>
          <cell r="F670">
            <v>655866</v>
          </cell>
          <cell r="G670">
            <v>655865.94999999995</v>
          </cell>
          <cell r="H670">
            <v>655866</v>
          </cell>
          <cell r="I670">
            <v>655866</v>
          </cell>
          <cell r="J670">
            <v>655866</v>
          </cell>
          <cell r="K670">
            <v>655865.94999999995</v>
          </cell>
          <cell r="L670">
            <v>655865.94999999995</v>
          </cell>
          <cell r="M670">
            <v>655865.94999999995</v>
          </cell>
          <cell r="N670">
            <v>655865.94999999995</v>
          </cell>
          <cell r="O670">
            <v>655865.94999999995</v>
          </cell>
          <cell r="P670">
            <v>655865.95000000007</v>
          </cell>
          <cell r="Q670">
            <v>655865.94999999995</v>
          </cell>
          <cell r="R670">
            <v>655865.94999999995</v>
          </cell>
          <cell r="S670">
            <v>655865.94999999995</v>
          </cell>
          <cell r="T670">
            <v>655865.94999999995</v>
          </cell>
        </row>
        <row r="671">
          <cell r="C671">
            <v>454372</v>
          </cell>
          <cell r="D671">
            <v>423348</v>
          </cell>
          <cell r="E671">
            <v>410742</v>
          </cell>
          <cell r="F671">
            <v>410742.48</v>
          </cell>
          <cell r="G671">
            <v>410742</v>
          </cell>
          <cell r="H671">
            <v>410742</v>
          </cell>
          <cell r="I671">
            <v>410742</v>
          </cell>
          <cell r="J671">
            <v>410742.48</v>
          </cell>
          <cell r="K671">
            <v>410742.48</v>
          </cell>
          <cell r="L671">
            <v>410742.48</v>
          </cell>
          <cell r="M671">
            <v>410742.48</v>
          </cell>
          <cell r="N671">
            <v>410742.48</v>
          </cell>
          <cell r="O671">
            <v>410742.48000000004</v>
          </cell>
          <cell r="P671">
            <v>410742.48000000004</v>
          </cell>
          <cell r="Q671">
            <v>410742.48000000004</v>
          </cell>
          <cell r="R671">
            <v>410742.48000000004</v>
          </cell>
          <cell r="S671">
            <v>410742.48000000004</v>
          </cell>
          <cell r="T671">
            <v>410742.48000000004</v>
          </cell>
        </row>
        <row r="672">
          <cell r="C672">
            <v>774965</v>
          </cell>
          <cell r="D672">
            <v>349174</v>
          </cell>
          <cell r="E672">
            <v>366706.84</v>
          </cell>
          <cell r="F672">
            <v>353669</v>
          </cell>
          <cell r="G672">
            <v>354490</v>
          </cell>
          <cell r="H672">
            <v>354490</v>
          </cell>
          <cell r="I672">
            <v>354489.9</v>
          </cell>
          <cell r="J672">
            <v>354489.9</v>
          </cell>
          <cell r="K672">
            <v>354489.9</v>
          </cell>
          <cell r="L672">
            <v>354489.9</v>
          </cell>
          <cell r="M672">
            <v>354489.9</v>
          </cell>
          <cell r="N672">
            <v>354489.9</v>
          </cell>
          <cell r="O672">
            <v>354489.89999999997</v>
          </cell>
          <cell r="P672">
            <v>354489.89999999997</v>
          </cell>
          <cell r="Q672">
            <v>354489.89999999997</v>
          </cell>
          <cell r="R672">
            <v>354489.89999999997</v>
          </cell>
          <cell r="S672">
            <v>354489.89999999997</v>
          </cell>
        </row>
        <row r="673">
          <cell r="C673">
            <v>806667</v>
          </cell>
          <cell r="D673">
            <v>846834.91</v>
          </cell>
          <cell r="E673">
            <v>881275</v>
          </cell>
          <cell r="F673">
            <v>1087207</v>
          </cell>
          <cell r="G673">
            <v>909786</v>
          </cell>
          <cell r="H673">
            <v>1766786.15</v>
          </cell>
          <cell r="I673">
            <v>1755383.59</v>
          </cell>
          <cell r="J673">
            <v>1755383.59</v>
          </cell>
          <cell r="K673">
            <v>1755383.59</v>
          </cell>
          <cell r="L673">
            <v>1755383.59</v>
          </cell>
          <cell r="M673">
            <v>1755383.59</v>
          </cell>
          <cell r="N673">
            <v>1755383.59</v>
          </cell>
          <cell r="O673">
            <v>1755383.59</v>
          </cell>
          <cell r="P673">
            <v>1755383.59</v>
          </cell>
          <cell r="Q673">
            <v>1755383.59</v>
          </cell>
          <cell r="R673">
            <v>1755383.59</v>
          </cell>
        </row>
        <row r="674">
          <cell r="C674">
            <v>979555.08</v>
          </cell>
          <cell r="D674">
            <v>952197</v>
          </cell>
          <cell r="E674">
            <v>942971</v>
          </cell>
          <cell r="F674">
            <v>942043</v>
          </cell>
          <cell r="G674">
            <v>930254.19</v>
          </cell>
          <cell r="H674">
            <v>930254.19</v>
          </cell>
          <cell r="I674">
            <v>930254.19</v>
          </cell>
          <cell r="J674">
            <v>930254.19</v>
          </cell>
          <cell r="K674">
            <v>930254.19</v>
          </cell>
          <cell r="L674">
            <v>930254.19000000006</v>
          </cell>
          <cell r="M674">
            <v>930254.19000000006</v>
          </cell>
          <cell r="N674">
            <v>930254.19000000006</v>
          </cell>
          <cell r="O674">
            <v>930254.19000000006</v>
          </cell>
          <cell r="P674">
            <v>930254.19000000006</v>
          </cell>
          <cell r="Q674">
            <v>930254.19000000006</v>
          </cell>
        </row>
        <row r="675">
          <cell r="C675">
            <v>108951</v>
          </cell>
          <cell r="D675">
            <v>793483</v>
          </cell>
          <cell r="E675">
            <v>792333</v>
          </cell>
          <cell r="F675">
            <v>680820.68</v>
          </cell>
          <cell r="G675">
            <v>680820.68</v>
          </cell>
          <cell r="H675">
            <v>680820.68</v>
          </cell>
          <cell r="I675">
            <v>680820.68</v>
          </cell>
          <cell r="J675">
            <v>680820.68</v>
          </cell>
          <cell r="K675">
            <v>680820.67999999993</v>
          </cell>
          <cell r="L675">
            <v>680820.67999999993</v>
          </cell>
          <cell r="M675">
            <v>680820.67999999993</v>
          </cell>
          <cell r="N675">
            <v>680820.67999999993</v>
          </cell>
          <cell r="O675">
            <v>680820.67999999993</v>
          </cell>
          <cell r="P675">
            <v>680820.67999999993</v>
          </cell>
        </row>
        <row r="676">
          <cell r="C676">
            <v>1391552</v>
          </cell>
          <cell r="D676">
            <v>1670933</v>
          </cell>
          <cell r="E676">
            <v>1649818.96</v>
          </cell>
          <cell r="F676">
            <v>1842367.71</v>
          </cell>
          <cell r="G676">
            <v>1862367.71</v>
          </cell>
          <cell r="H676">
            <v>1846888.94</v>
          </cell>
          <cell r="I676">
            <v>1846888.94</v>
          </cell>
          <cell r="J676">
            <v>1846888.94</v>
          </cell>
          <cell r="K676">
            <v>1846888.94</v>
          </cell>
          <cell r="L676">
            <v>1846888.94</v>
          </cell>
          <cell r="M676">
            <v>1846888.94</v>
          </cell>
          <cell r="N676">
            <v>1846888.94</v>
          </cell>
          <cell r="O676">
            <v>1846888.94</v>
          </cell>
        </row>
        <row r="677">
          <cell r="C677">
            <v>5574405</v>
          </cell>
          <cell r="D677">
            <v>5899049.0199999996</v>
          </cell>
          <cell r="E677">
            <v>5598891.1900000004</v>
          </cell>
          <cell r="F677">
            <v>5684274.5299999993</v>
          </cell>
          <cell r="G677">
            <v>5677928.0499999998</v>
          </cell>
          <cell r="H677">
            <v>5677928.0499999998</v>
          </cell>
          <cell r="I677">
            <v>5677928.0499999998</v>
          </cell>
          <cell r="J677">
            <v>5677928.0499999998</v>
          </cell>
          <cell r="K677">
            <v>5677928.0499999998</v>
          </cell>
          <cell r="L677">
            <v>5677928.0499999998</v>
          </cell>
          <cell r="M677">
            <v>5677928.0499999998</v>
          </cell>
          <cell r="N677">
            <v>5677928.0499999998</v>
          </cell>
        </row>
        <row r="678">
          <cell r="C678">
            <v>4864053.16</v>
          </cell>
          <cell r="D678">
            <v>4902883.84</v>
          </cell>
          <cell r="E678">
            <v>6290202.7500000009</v>
          </cell>
          <cell r="F678">
            <v>6115918.1799999988</v>
          </cell>
          <cell r="G678">
            <v>6130918.1799999988</v>
          </cell>
          <cell r="H678">
            <v>6112481.7299999995</v>
          </cell>
          <cell r="I678">
            <v>5959361.6999999993</v>
          </cell>
          <cell r="J678">
            <v>5959361.6999999993</v>
          </cell>
          <cell r="K678">
            <v>5959361.6999999993</v>
          </cell>
          <cell r="L678">
            <v>5959361.6999999993</v>
          </cell>
          <cell r="M678">
            <v>5959361.6999999993</v>
          </cell>
        </row>
        <row r="679">
          <cell r="C679">
            <v>7725911.1699999999</v>
          </cell>
          <cell r="D679">
            <v>7699903.8050692026</v>
          </cell>
          <cell r="E679">
            <v>7719508.5899999999</v>
          </cell>
          <cell r="F679">
            <v>7730504.3899999997</v>
          </cell>
          <cell r="G679">
            <v>7730504.3899999997</v>
          </cell>
          <cell r="H679">
            <v>7730504.3899999997</v>
          </cell>
          <cell r="I679">
            <v>7730504.3899999997</v>
          </cell>
          <cell r="J679">
            <v>7730504.3899999997</v>
          </cell>
          <cell r="K679">
            <v>7730504.3899999997</v>
          </cell>
          <cell r="L679">
            <v>7730504.3899999997</v>
          </cell>
        </row>
        <row r="680">
          <cell r="C680">
            <v>2401896.7200000002</v>
          </cell>
          <cell r="D680">
            <v>2945946.04</v>
          </cell>
          <cell r="E680">
            <v>2849506.31</v>
          </cell>
          <cell r="F680">
            <v>2457991.6199999996</v>
          </cell>
          <cell r="G680">
            <v>2535123.0299999998</v>
          </cell>
          <cell r="H680">
            <v>2564086.86</v>
          </cell>
          <cell r="I680">
            <v>2915518.3200000003</v>
          </cell>
          <cell r="J680">
            <v>2915518.3200000003</v>
          </cell>
          <cell r="K680">
            <v>2915518.3200000003</v>
          </cell>
        </row>
        <row r="681">
          <cell r="C681">
            <v>4903138.03</v>
          </cell>
          <cell r="D681">
            <v>4862403.97</v>
          </cell>
          <cell r="E681">
            <v>2966770.84</v>
          </cell>
          <cell r="F681">
            <v>3303918.0200000009</v>
          </cell>
          <cell r="G681">
            <v>3389130.02</v>
          </cell>
          <cell r="H681">
            <v>3389130.02</v>
          </cell>
          <cell r="I681">
            <v>3389130.02</v>
          </cell>
          <cell r="J681">
            <v>3291008.58</v>
          </cell>
        </row>
        <row r="682">
          <cell r="C682">
            <v>7500000</v>
          </cell>
          <cell r="D682">
            <v>7500000</v>
          </cell>
          <cell r="E682">
            <v>7500000</v>
          </cell>
          <cell r="F682">
            <v>7500000</v>
          </cell>
          <cell r="G682">
            <v>7500000</v>
          </cell>
          <cell r="H682">
            <v>7500000</v>
          </cell>
          <cell r="I682">
            <v>7500000</v>
          </cell>
        </row>
        <row r="683">
          <cell r="C683">
            <v>7500000</v>
          </cell>
          <cell r="D683">
            <v>7500000</v>
          </cell>
          <cell r="E683">
            <v>7500000</v>
          </cell>
          <cell r="F683">
            <v>7500000</v>
          </cell>
          <cell r="G683">
            <v>7500000</v>
          </cell>
          <cell r="H683">
            <v>7500000</v>
          </cell>
        </row>
        <row r="684">
          <cell r="C684">
            <v>8907268.0800000001</v>
          </cell>
          <cell r="D684">
            <v>10000000</v>
          </cell>
          <cell r="E684">
            <v>10000000</v>
          </cell>
          <cell r="F684">
            <v>10000000</v>
          </cell>
          <cell r="G684">
            <v>10000000</v>
          </cell>
        </row>
        <row r="685">
          <cell r="C685">
            <v>10000000</v>
          </cell>
          <cell r="D685">
            <v>10000000</v>
          </cell>
          <cell r="E685">
            <v>10000000</v>
          </cell>
          <cell r="F685">
            <v>10000000</v>
          </cell>
        </row>
        <row r="686">
          <cell r="C686">
            <v>3755794.8200000003</v>
          </cell>
          <cell r="D686">
            <v>3243905.4299999997</v>
          </cell>
          <cell r="E686">
            <v>3356366.1</v>
          </cell>
        </row>
        <row r="687">
          <cell r="C687">
            <v>8872944.5700000003</v>
          </cell>
          <cell r="D687">
            <v>9416730.0899999999</v>
          </cell>
        </row>
        <row r="688">
          <cell r="C688">
            <v>10000000</v>
          </cell>
        </row>
        <row r="693">
          <cell r="C693">
            <v>807823</v>
          </cell>
          <cell r="D693">
            <v>807601</v>
          </cell>
          <cell r="E693">
            <v>795498</v>
          </cell>
          <cell r="F693">
            <v>792747</v>
          </cell>
          <cell r="G693">
            <v>793243</v>
          </cell>
          <cell r="H693">
            <v>793243</v>
          </cell>
          <cell r="I693">
            <v>793243</v>
          </cell>
          <cell r="J693">
            <v>793243</v>
          </cell>
          <cell r="K693">
            <v>793243</v>
          </cell>
          <cell r="L693">
            <v>793243</v>
          </cell>
          <cell r="M693">
            <v>793243</v>
          </cell>
          <cell r="N693">
            <v>793243</v>
          </cell>
          <cell r="O693">
            <v>793243.37</v>
          </cell>
          <cell r="P693">
            <v>793243</v>
          </cell>
          <cell r="Q693">
            <v>793243</v>
          </cell>
          <cell r="R693">
            <v>793243.37</v>
          </cell>
          <cell r="S693">
            <v>793243.37</v>
          </cell>
          <cell r="T693">
            <v>793243.37</v>
          </cell>
        </row>
        <row r="694">
          <cell r="C694">
            <v>581791</v>
          </cell>
          <cell r="D694">
            <v>327313</v>
          </cell>
          <cell r="E694">
            <v>334489</v>
          </cell>
          <cell r="F694">
            <v>341873</v>
          </cell>
          <cell r="G694">
            <v>450707</v>
          </cell>
          <cell r="H694">
            <v>450707</v>
          </cell>
          <cell r="I694">
            <v>437070</v>
          </cell>
          <cell r="J694">
            <v>437070</v>
          </cell>
          <cell r="K694">
            <v>437070</v>
          </cell>
          <cell r="L694">
            <v>437070</v>
          </cell>
          <cell r="M694">
            <v>437070</v>
          </cell>
          <cell r="N694">
            <v>437070.19</v>
          </cell>
          <cell r="O694">
            <v>437070</v>
          </cell>
          <cell r="P694">
            <v>437070</v>
          </cell>
          <cell r="Q694">
            <v>437070.19</v>
          </cell>
          <cell r="R694">
            <v>437070.19</v>
          </cell>
          <cell r="S694">
            <v>437070.19</v>
          </cell>
          <cell r="T694">
            <v>437070.19</v>
          </cell>
        </row>
        <row r="695">
          <cell r="C695">
            <v>1141207</v>
          </cell>
          <cell r="D695">
            <v>1151006</v>
          </cell>
          <cell r="E695">
            <v>1223100</v>
          </cell>
          <cell r="F695">
            <v>1223100</v>
          </cell>
          <cell r="G695">
            <v>1223100</v>
          </cell>
          <cell r="H695">
            <v>1223100</v>
          </cell>
          <cell r="I695">
            <v>1223100</v>
          </cell>
          <cell r="J695">
            <v>1223100</v>
          </cell>
          <cell r="K695">
            <v>1223100</v>
          </cell>
          <cell r="L695">
            <v>1223100</v>
          </cell>
          <cell r="M695">
            <v>1223100.43</v>
          </cell>
          <cell r="N695">
            <v>1223100</v>
          </cell>
          <cell r="O695">
            <v>1223100</v>
          </cell>
          <cell r="P695">
            <v>1223100.43</v>
          </cell>
          <cell r="Q695">
            <v>1223100.43</v>
          </cell>
          <cell r="R695">
            <v>1223100.43</v>
          </cell>
          <cell r="S695">
            <v>1223100.43</v>
          </cell>
          <cell r="T695">
            <v>1223100.43</v>
          </cell>
        </row>
        <row r="696">
          <cell r="C696">
            <v>305695</v>
          </cell>
          <cell r="D696">
            <v>179078</v>
          </cell>
          <cell r="E696">
            <v>183745</v>
          </cell>
          <cell r="F696">
            <v>183745</v>
          </cell>
          <cell r="G696">
            <v>183745</v>
          </cell>
          <cell r="H696">
            <v>183745</v>
          </cell>
          <cell r="I696">
            <v>183745</v>
          </cell>
          <cell r="J696">
            <v>183745</v>
          </cell>
          <cell r="K696">
            <v>183745</v>
          </cell>
          <cell r="L696">
            <v>183745.06</v>
          </cell>
          <cell r="M696">
            <v>183745</v>
          </cell>
          <cell r="N696">
            <v>183745</v>
          </cell>
          <cell r="O696">
            <v>183745.06</v>
          </cell>
          <cell r="P696">
            <v>183745.06</v>
          </cell>
          <cell r="Q696">
            <v>183745.06</v>
          </cell>
          <cell r="R696">
            <v>183745.06</v>
          </cell>
          <cell r="S696">
            <v>183745.06</v>
          </cell>
          <cell r="T696">
            <v>183745.06000000003</v>
          </cell>
        </row>
        <row r="697">
          <cell r="C697">
            <v>414058</v>
          </cell>
          <cell r="D697">
            <v>469639</v>
          </cell>
          <cell r="E697">
            <v>477076</v>
          </cell>
          <cell r="F697">
            <v>477076</v>
          </cell>
          <cell r="G697">
            <v>477076</v>
          </cell>
          <cell r="H697">
            <v>477076</v>
          </cell>
          <cell r="I697">
            <v>477076</v>
          </cell>
          <cell r="J697">
            <v>477076</v>
          </cell>
          <cell r="K697">
            <v>477075.51</v>
          </cell>
          <cell r="L697">
            <v>477076</v>
          </cell>
          <cell r="M697">
            <v>477076</v>
          </cell>
          <cell r="N697">
            <v>477075.51</v>
          </cell>
          <cell r="O697">
            <v>477075.51</v>
          </cell>
          <cell r="P697">
            <v>477075.51</v>
          </cell>
          <cell r="Q697">
            <v>477075.51</v>
          </cell>
          <cell r="R697">
            <v>477075.51</v>
          </cell>
          <cell r="S697">
            <v>477075.51</v>
          </cell>
          <cell r="T697">
            <v>477075.51</v>
          </cell>
        </row>
        <row r="698">
          <cell r="C698">
            <v>1485561</v>
          </cell>
          <cell r="D698">
            <v>1595416</v>
          </cell>
          <cell r="E698">
            <v>1986425</v>
          </cell>
          <cell r="F698">
            <v>2083653</v>
          </cell>
          <cell r="G698">
            <v>2411089</v>
          </cell>
          <cell r="H698">
            <v>2411089</v>
          </cell>
          <cell r="I698">
            <v>2411089</v>
          </cell>
          <cell r="J698">
            <v>2411089.2599999998</v>
          </cell>
          <cell r="K698">
            <v>2411089</v>
          </cell>
          <cell r="L698">
            <v>2411089</v>
          </cell>
          <cell r="M698">
            <v>2411089.2599999998</v>
          </cell>
          <cell r="N698">
            <v>2411089.2599999998</v>
          </cell>
          <cell r="O698">
            <v>2411089.2599999998</v>
          </cell>
          <cell r="P698">
            <v>2411089.2599999998</v>
          </cell>
          <cell r="Q698">
            <v>2411089.2599999998</v>
          </cell>
          <cell r="R698">
            <v>2411089.2599999998</v>
          </cell>
          <cell r="S698">
            <v>2411089.2599999998</v>
          </cell>
          <cell r="T698">
            <v>2411089.2600000002</v>
          </cell>
        </row>
        <row r="699">
          <cell r="C699">
            <v>758105</v>
          </cell>
          <cell r="D699">
            <v>753069</v>
          </cell>
          <cell r="E699">
            <v>631006</v>
          </cell>
          <cell r="F699">
            <v>631006</v>
          </cell>
          <cell r="G699">
            <v>631006</v>
          </cell>
          <cell r="H699">
            <v>631006</v>
          </cell>
          <cell r="I699">
            <v>631005.93000000005</v>
          </cell>
          <cell r="J699">
            <v>631006</v>
          </cell>
          <cell r="K699">
            <v>631006</v>
          </cell>
          <cell r="L699">
            <v>631005.93000000005</v>
          </cell>
          <cell r="M699">
            <v>631005.93000000005</v>
          </cell>
          <cell r="N699">
            <v>631005.93000000005</v>
          </cell>
          <cell r="O699">
            <v>631005.93000000005</v>
          </cell>
          <cell r="P699">
            <v>631005.93000000005</v>
          </cell>
          <cell r="Q699">
            <v>631005.93000000005</v>
          </cell>
          <cell r="R699">
            <v>631005.93000000005</v>
          </cell>
          <cell r="S699">
            <v>631005.93000000005</v>
          </cell>
          <cell r="T699">
            <v>631005.92999999993</v>
          </cell>
        </row>
        <row r="700">
          <cell r="C700">
            <v>338398</v>
          </cell>
          <cell r="D700">
            <v>389043</v>
          </cell>
          <cell r="E700">
            <v>288889</v>
          </cell>
          <cell r="F700">
            <v>288469</v>
          </cell>
          <cell r="G700">
            <v>293311</v>
          </cell>
          <cell r="H700">
            <v>293311.09000000003</v>
          </cell>
          <cell r="I700">
            <v>293311</v>
          </cell>
          <cell r="J700">
            <v>293311</v>
          </cell>
          <cell r="K700">
            <v>293311.09000000003</v>
          </cell>
          <cell r="L700">
            <v>293311.09000000003</v>
          </cell>
          <cell r="M700">
            <v>293311.09000000003</v>
          </cell>
          <cell r="N700">
            <v>293311.09000000003</v>
          </cell>
          <cell r="O700">
            <v>293311.09000000003</v>
          </cell>
          <cell r="P700">
            <v>293311.09000000003</v>
          </cell>
          <cell r="Q700">
            <v>293311.09000000003</v>
          </cell>
          <cell r="R700">
            <v>293311.08999999997</v>
          </cell>
          <cell r="S700">
            <v>293311.08999999997</v>
          </cell>
          <cell r="T700">
            <v>293311.08999999997</v>
          </cell>
        </row>
        <row r="701">
          <cell r="C701">
            <v>408844</v>
          </cell>
          <cell r="D701">
            <v>673105</v>
          </cell>
          <cell r="E701">
            <v>655866</v>
          </cell>
          <cell r="F701">
            <v>655866</v>
          </cell>
          <cell r="G701">
            <v>655865.94999999995</v>
          </cell>
          <cell r="H701">
            <v>655866</v>
          </cell>
          <cell r="I701">
            <v>655866</v>
          </cell>
          <cell r="J701">
            <v>655865.94999999995</v>
          </cell>
          <cell r="K701">
            <v>655865.94999999995</v>
          </cell>
          <cell r="L701">
            <v>655865.94999999995</v>
          </cell>
          <cell r="M701">
            <v>655865.94999999995</v>
          </cell>
          <cell r="N701">
            <v>655865.94999999995</v>
          </cell>
          <cell r="O701">
            <v>655865.94999999995</v>
          </cell>
          <cell r="P701">
            <v>655865.94999999995</v>
          </cell>
          <cell r="Q701">
            <v>655865.95000000007</v>
          </cell>
          <cell r="R701">
            <v>655865.95000000007</v>
          </cell>
          <cell r="S701">
            <v>655865.95000000007</v>
          </cell>
          <cell r="T701">
            <v>655865.95000000007</v>
          </cell>
        </row>
        <row r="702">
          <cell r="C702">
            <v>454372</v>
          </cell>
          <cell r="D702">
            <v>423348</v>
          </cell>
          <cell r="E702">
            <v>410742</v>
          </cell>
          <cell r="F702">
            <v>410742.48</v>
          </cell>
          <cell r="G702">
            <v>410742</v>
          </cell>
          <cell r="H702">
            <v>410742</v>
          </cell>
          <cell r="I702">
            <v>410742.48</v>
          </cell>
          <cell r="J702">
            <v>410742.48</v>
          </cell>
          <cell r="K702">
            <v>410742.48</v>
          </cell>
          <cell r="L702">
            <v>410742.48</v>
          </cell>
          <cell r="M702">
            <v>410742.48</v>
          </cell>
          <cell r="N702">
            <v>410742.48</v>
          </cell>
          <cell r="O702">
            <v>410742.48</v>
          </cell>
          <cell r="P702">
            <v>410742.48</v>
          </cell>
          <cell r="Q702">
            <v>410742.48</v>
          </cell>
          <cell r="R702">
            <v>410742.48</v>
          </cell>
          <cell r="S702">
            <v>410742.48</v>
          </cell>
          <cell r="T702">
            <v>410742.48</v>
          </cell>
        </row>
        <row r="703">
          <cell r="C703">
            <v>774965</v>
          </cell>
          <cell r="D703">
            <v>349174</v>
          </cell>
          <cell r="E703">
            <v>366706.84</v>
          </cell>
          <cell r="F703">
            <v>353669</v>
          </cell>
          <cell r="G703">
            <v>354490</v>
          </cell>
          <cell r="H703">
            <v>354489.9</v>
          </cell>
          <cell r="I703">
            <v>354489.9</v>
          </cell>
          <cell r="J703">
            <v>354489.9</v>
          </cell>
          <cell r="K703">
            <v>354489.9</v>
          </cell>
          <cell r="L703">
            <v>354489.9</v>
          </cell>
          <cell r="M703">
            <v>354489.9</v>
          </cell>
          <cell r="N703">
            <v>354489.9</v>
          </cell>
          <cell r="O703">
            <v>354489.89999999991</v>
          </cell>
          <cell r="P703">
            <v>354489.89999999991</v>
          </cell>
          <cell r="Q703">
            <v>354489.89999999991</v>
          </cell>
          <cell r="R703">
            <v>354489.89999999991</v>
          </cell>
          <cell r="S703">
            <v>354489.89999999991</v>
          </cell>
        </row>
        <row r="704">
          <cell r="C704">
            <v>806667</v>
          </cell>
          <cell r="D704">
            <v>846834.91</v>
          </cell>
          <cell r="E704">
            <v>881275</v>
          </cell>
          <cell r="F704">
            <v>1087207</v>
          </cell>
          <cell r="G704">
            <v>909786.15</v>
          </cell>
          <cell r="H704">
            <v>1766786.15</v>
          </cell>
          <cell r="I704">
            <v>1755383.59</v>
          </cell>
          <cell r="J704">
            <v>1755383.59</v>
          </cell>
          <cell r="K704">
            <v>1755383.59</v>
          </cell>
          <cell r="L704">
            <v>1755383.59</v>
          </cell>
          <cell r="M704">
            <v>1755383.59</v>
          </cell>
          <cell r="N704">
            <v>1755383.5900000003</v>
          </cell>
          <cell r="O704">
            <v>1755383.5900000003</v>
          </cell>
          <cell r="P704">
            <v>1755383.5900000003</v>
          </cell>
          <cell r="Q704">
            <v>1755383.5900000003</v>
          </cell>
          <cell r="R704">
            <v>1755383.5900000003</v>
          </cell>
        </row>
        <row r="705">
          <cell r="C705">
            <v>979555.08</v>
          </cell>
          <cell r="D705">
            <v>952197</v>
          </cell>
          <cell r="E705">
            <v>942971</v>
          </cell>
          <cell r="F705">
            <v>942042.91</v>
          </cell>
          <cell r="G705">
            <v>930254.19</v>
          </cell>
          <cell r="H705">
            <v>930254.19</v>
          </cell>
          <cell r="I705">
            <v>930254.19</v>
          </cell>
          <cell r="J705">
            <v>930254.19</v>
          </cell>
          <cell r="K705">
            <v>930254.19</v>
          </cell>
          <cell r="L705">
            <v>930254.19</v>
          </cell>
          <cell r="M705">
            <v>930254.18999999983</v>
          </cell>
          <cell r="N705">
            <v>930254.18999999983</v>
          </cell>
          <cell r="O705">
            <v>930254.18999999983</v>
          </cell>
          <cell r="P705">
            <v>930254.18999999983</v>
          </cell>
          <cell r="Q705">
            <v>930254.18999999983</v>
          </cell>
        </row>
        <row r="706">
          <cell r="C706">
            <v>108951</v>
          </cell>
          <cell r="D706">
            <v>793483</v>
          </cell>
          <cell r="E706">
            <v>792332.64</v>
          </cell>
          <cell r="F706">
            <v>680820.68</v>
          </cell>
          <cell r="G706">
            <v>680820.68</v>
          </cell>
          <cell r="H706">
            <v>680820.68</v>
          </cell>
          <cell r="I706">
            <v>680820.68</v>
          </cell>
          <cell r="J706">
            <v>680820.68</v>
          </cell>
          <cell r="K706">
            <v>680820.68</v>
          </cell>
          <cell r="L706">
            <v>680820.67999999982</v>
          </cell>
          <cell r="M706">
            <v>680820.67999999982</v>
          </cell>
          <cell r="N706">
            <v>680820.67999999982</v>
          </cell>
          <cell r="O706">
            <v>680820.67999999982</v>
          </cell>
          <cell r="P706">
            <v>680820.67999999982</v>
          </cell>
        </row>
        <row r="707">
          <cell r="C707">
            <v>1391552</v>
          </cell>
          <cell r="D707">
            <v>1670933.28</v>
          </cell>
          <cell r="E707">
            <v>1649818.96</v>
          </cell>
          <cell r="F707">
            <v>1842367.71</v>
          </cell>
          <cell r="G707">
            <v>1862367.71</v>
          </cell>
          <cell r="H707">
            <v>1846888.94</v>
          </cell>
          <cell r="I707">
            <v>1846888.94</v>
          </cell>
          <cell r="J707">
            <v>1846888.94</v>
          </cell>
          <cell r="K707">
            <v>1846888.94</v>
          </cell>
          <cell r="L707">
            <v>1846888.94</v>
          </cell>
          <cell r="M707">
            <v>1846888.94</v>
          </cell>
          <cell r="N707">
            <v>1846888.94</v>
          </cell>
          <cell r="O707">
            <v>1846888.94</v>
          </cell>
        </row>
        <row r="708">
          <cell r="C708">
            <v>5574405.4699999979</v>
          </cell>
          <cell r="D708">
            <v>4980029.5052941153</v>
          </cell>
          <cell r="E708">
            <v>4708660.8992009023</v>
          </cell>
          <cell r="F708">
            <v>4794044.2392009031</v>
          </cell>
          <cell r="G708">
            <v>4787697.7592009054</v>
          </cell>
          <cell r="H708">
            <v>4787697.7592009054</v>
          </cell>
          <cell r="I708">
            <v>4787697.7592009054</v>
          </cell>
          <cell r="J708">
            <v>4787697.7592009027</v>
          </cell>
          <cell r="K708">
            <v>4787697.7592009027</v>
          </cell>
          <cell r="L708">
            <v>4787697.7592009027</v>
          </cell>
          <cell r="M708">
            <v>4787697.7592009027</v>
          </cell>
          <cell r="N708">
            <v>4787697.7592009027</v>
          </cell>
        </row>
        <row r="709">
          <cell r="C709">
            <v>4014053.16</v>
          </cell>
          <cell r="D709">
            <v>4902883.84</v>
          </cell>
          <cell r="E709">
            <v>6024056.059856616</v>
          </cell>
          <cell r="F709">
            <v>5900939.5055131325</v>
          </cell>
          <cell r="G709">
            <v>5915939.5055131325</v>
          </cell>
          <cell r="H709">
            <v>5897503.0555131324</v>
          </cell>
          <cell r="I709">
            <v>5744383.0255131312</v>
          </cell>
          <cell r="J709">
            <v>5744383.0255131312</v>
          </cell>
          <cell r="K709">
            <v>5744383.0255131312</v>
          </cell>
          <cell r="L709">
            <v>5744383.0255131312</v>
          </cell>
          <cell r="M709">
            <v>5744383.0255131312</v>
          </cell>
        </row>
        <row r="710">
          <cell r="C710">
            <v>7422161.1699999999</v>
          </cell>
          <cell r="D710">
            <v>7192570.4717358677</v>
          </cell>
          <cell r="E710">
            <v>6302995.7694871798</v>
          </cell>
          <cell r="F710">
            <v>6446547.6420272347</v>
          </cell>
          <cell r="G710">
            <v>6446547.6420272347</v>
          </cell>
          <cell r="H710">
            <v>6446547.6420272347</v>
          </cell>
          <cell r="I710">
            <v>6446547.6420272347</v>
          </cell>
          <cell r="J710">
            <v>6446547.6420272347</v>
          </cell>
          <cell r="K710">
            <v>6446547.6420272347</v>
          </cell>
          <cell r="L710">
            <v>6446547.6420272347</v>
          </cell>
        </row>
        <row r="711">
          <cell r="C711">
            <v>2401896.7200000002</v>
          </cell>
          <cell r="D711">
            <v>2945946.04</v>
          </cell>
          <cell r="E711">
            <v>2849506.31</v>
          </cell>
          <cell r="F711">
            <v>2457991.6199999996</v>
          </cell>
          <cell r="G711">
            <v>2535123.0299999998</v>
          </cell>
          <cell r="H711">
            <v>2564086.86</v>
          </cell>
          <cell r="I711">
            <v>2915518.3200000003</v>
          </cell>
          <cell r="J711">
            <v>2915518.3200000003</v>
          </cell>
          <cell r="K711">
            <v>2915518.3200000003</v>
          </cell>
        </row>
        <row r="712">
          <cell r="C712">
            <v>4903138.03</v>
          </cell>
          <cell r="D712">
            <v>4862403.97</v>
          </cell>
          <cell r="E712">
            <v>2966770.84</v>
          </cell>
          <cell r="F712">
            <v>3303918.0199999996</v>
          </cell>
          <cell r="G712">
            <v>3389130.0199999996</v>
          </cell>
          <cell r="H712">
            <v>3389130.0199999996</v>
          </cell>
          <cell r="I712">
            <v>3389130.0199999996</v>
          </cell>
          <cell r="J712">
            <v>3291008.58</v>
          </cell>
        </row>
        <row r="713">
          <cell r="C713">
            <v>7500000</v>
          </cell>
          <cell r="D713">
            <v>7500000</v>
          </cell>
          <cell r="E713">
            <v>7500000</v>
          </cell>
          <cell r="F713">
            <v>7500000</v>
          </cell>
          <cell r="G713">
            <v>7500000</v>
          </cell>
          <cell r="H713">
            <v>7500000</v>
          </cell>
          <cell r="I713">
            <v>7500000</v>
          </cell>
        </row>
        <row r="714">
          <cell r="C714">
            <v>7500000</v>
          </cell>
          <cell r="D714">
            <v>7500000</v>
          </cell>
          <cell r="E714">
            <v>7500000</v>
          </cell>
          <cell r="F714">
            <v>7500000</v>
          </cell>
          <cell r="G714">
            <v>7500000</v>
          </cell>
          <cell r="H714">
            <v>7500000</v>
          </cell>
        </row>
        <row r="715">
          <cell r="C715">
            <v>8907268.0800000001</v>
          </cell>
          <cell r="D715">
            <v>10000000</v>
          </cell>
          <cell r="E715">
            <v>10000000</v>
          </cell>
          <cell r="F715">
            <v>10000000</v>
          </cell>
          <cell r="G715">
            <v>10000000</v>
          </cell>
        </row>
        <row r="716">
          <cell r="C716">
            <v>10000000</v>
          </cell>
          <cell r="D716">
            <v>10000000</v>
          </cell>
          <cell r="E716">
            <v>10000000</v>
          </cell>
          <cell r="F716">
            <v>10000000</v>
          </cell>
        </row>
        <row r="717">
          <cell r="C717">
            <v>3755794.8200000003</v>
          </cell>
          <cell r="D717">
            <v>3243905.4299999997</v>
          </cell>
          <cell r="E717">
            <v>3356366.1</v>
          </cell>
        </row>
        <row r="718">
          <cell r="C718">
            <v>8872944.5700000003</v>
          </cell>
          <cell r="D718">
            <v>9416730.0899999999</v>
          </cell>
        </row>
        <row r="719">
          <cell r="C719">
            <v>10000000</v>
          </cell>
        </row>
        <row r="729">
          <cell r="C729">
            <v>807823</v>
          </cell>
          <cell r="D729">
            <v>807601</v>
          </cell>
          <cell r="E729">
            <v>795498</v>
          </cell>
          <cell r="F729">
            <v>792747</v>
          </cell>
          <cell r="G729">
            <v>793243</v>
          </cell>
          <cell r="H729">
            <v>793243</v>
          </cell>
          <cell r="I729">
            <v>793243</v>
          </cell>
          <cell r="J729">
            <v>793243</v>
          </cell>
          <cell r="K729">
            <v>793243</v>
          </cell>
          <cell r="L729">
            <v>793243</v>
          </cell>
          <cell r="M729">
            <v>793243</v>
          </cell>
          <cell r="N729">
            <v>793243</v>
          </cell>
          <cell r="O729">
            <v>793243.37</v>
          </cell>
          <cell r="P729">
            <v>793243</v>
          </cell>
          <cell r="Q729">
            <v>793243</v>
          </cell>
          <cell r="R729">
            <v>793243</v>
          </cell>
          <cell r="S729">
            <v>793243.37</v>
          </cell>
          <cell r="T729">
            <v>793243.37</v>
          </cell>
        </row>
        <row r="730">
          <cell r="C730">
            <v>581791</v>
          </cell>
          <cell r="D730">
            <v>327313</v>
          </cell>
          <cell r="E730">
            <v>334489</v>
          </cell>
          <cell r="F730">
            <v>341873</v>
          </cell>
          <cell r="G730">
            <v>450707</v>
          </cell>
          <cell r="H730">
            <v>450707</v>
          </cell>
          <cell r="I730">
            <v>437070</v>
          </cell>
          <cell r="J730">
            <v>437070</v>
          </cell>
          <cell r="K730">
            <v>437070</v>
          </cell>
          <cell r="L730">
            <v>437070</v>
          </cell>
          <cell r="M730">
            <v>437070</v>
          </cell>
          <cell r="N730">
            <v>437070.19</v>
          </cell>
          <cell r="O730">
            <v>437070</v>
          </cell>
          <cell r="P730">
            <v>437070</v>
          </cell>
          <cell r="Q730">
            <v>437070</v>
          </cell>
          <cell r="R730">
            <v>437070.19</v>
          </cell>
          <cell r="S730">
            <v>437070.19</v>
          </cell>
          <cell r="T730">
            <v>437070.19</v>
          </cell>
        </row>
        <row r="731">
          <cell r="C731">
            <v>1141207</v>
          </cell>
          <cell r="D731">
            <v>1151006</v>
          </cell>
          <cell r="E731">
            <v>1223100</v>
          </cell>
          <cell r="F731">
            <v>1223100</v>
          </cell>
          <cell r="G731">
            <v>1223100</v>
          </cell>
          <cell r="H731">
            <v>1223100</v>
          </cell>
          <cell r="I731">
            <v>1223100</v>
          </cell>
          <cell r="J731">
            <v>1223100</v>
          </cell>
          <cell r="K731">
            <v>1223100</v>
          </cell>
          <cell r="L731">
            <v>1223100</v>
          </cell>
          <cell r="M731">
            <v>1223100.43</v>
          </cell>
          <cell r="N731">
            <v>1223100</v>
          </cell>
          <cell r="O731">
            <v>1223100</v>
          </cell>
          <cell r="P731">
            <v>1223100</v>
          </cell>
          <cell r="Q731">
            <v>1223100.43</v>
          </cell>
          <cell r="R731">
            <v>1223100.43</v>
          </cell>
          <cell r="S731">
            <v>1223100.43</v>
          </cell>
          <cell r="T731">
            <v>1223100.43</v>
          </cell>
        </row>
        <row r="732">
          <cell r="C732">
            <v>305695</v>
          </cell>
          <cell r="D732">
            <v>179078</v>
          </cell>
          <cell r="E732">
            <v>183745</v>
          </cell>
          <cell r="F732">
            <v>183745</v>
          </cell>
          <cell r="G732">
            <v>183745</v>
          </cell>
          <cell r="H732">
            <v>183745</v>
          </cell>
          <cell r="I732">
            <v>183745</v>
          </cell>
          <cell r="J732">
            <v>183745</v>
          </cell>
          <cell r="K732">
            <v>183745</v>
          </cell>
          <cell r="L732">
            <v>183745.06</v>
          </cell>
          <cell r="M732">
            <v>183745</v>
          </cell>
          <cell r="N732">
            <v>183745</v>
          </cell>
          <cell r="O732">
            <v>183745</v>
          </cell>
          <cell r="P732">
            <v>183745.06</v>
          </cell>
          <cell r="Q732">
            <v>183745.06</v>
          </cell>
          <cell r="R732">
            <v>183745.06</v>
          </cell>
          <cell r="S732">
            <v>183745.06</v>
          </cell>
          <cell r="T732">
            <v>183745.06000000003</v>
          </cell>
        </row>
        <row r="733">
          <cell r="C733">
            <v>414058</v>
          </cell>
          <cell r="D733">
            <v>469639</v>
          </cell>
          <cell r="E733">
            <v>477076</v>
          </cell>
          <cell r="F733">
            <v>477076</v>
          </cell>
          <cell r="G733">
            <v>477076</v>
          </cell>
          <cell r="H733">
            <v>477076</v>
          </cell>
          <cell r="I733">
            <v>477076</v>
          </cell>
          <cell r="J733">
            <v>477076</v>
          </cell>
          <cell r="K733">
            <v>477075.51</v>
          </cell>
          <cell r="L733">
            <v>477076</v>
          </cell>
          <cell r="M733">
            <v>477076</v>
          </cell>
          <cell r="N733">
            <v>477076</v>
          </cell>
          <cell r="O733">
            <v>477075.51</v>
          </cell>
          <cell r="P733">
            <v>477075.51</v>
          </cell>
          <cell r="Q733">
            <v>477075.51</v>
          </cell>
          <cell r="R733">
            <v>477075.51</v>
          </cell>
          <cell r="S733">
            <v>477075.51</v>
          </cell>
          <cell r="T733">
            <v>477075.50999999995</v>
          </cell>
        </row>
        <row r="734">
          <cell r="C734">
            <v>1485561</v>
          </cell>
          <cell r="D734">
            <v>1595416</v>
          </cell>
          <cell r="E734">
            <v>1986425</v>
          </cell>
          <cell r="F734">
            <v>2083653</v>
          </cell>
          <cell r="G734">
            <v>2411089</v>
          </cell>
          <cell r="H734">
            <v>2411089</v>
          </cell>
          <cell r="I734">
            <v>2411089</v>
          </cell>
          <cell r="J734">
            <v>2411089.2599999998</v>
          </cell>
          <cell r="K734">
            <v>2411089</v>
          </cell>
          <cell r="L734">
            <v>2411089</v>
          </cell>
          <cell r="M734">
            <v>2411089</v>
          </cell>
          <cell r="N734">
            <v>2411089.2599999998</v>
          </cell>
          <cell r="O734">
            <v>2411089.2599999998</v>
          </cell>
          <cell r="P734">
            <v>2411089.2599999998</v>
          </cell>
          <cell r="Q734">
            <v>2411089.2599999998</v>
          </cell>
          <cell r="R734">
            <v>2411089.2599999998</v>
          </cell>
          <cell r="S734">
            <v>2411089.2600000002</v>
          </cell>
          <cell r="T734">
            <v>2411089.2600000007</v>
          </cell>
        </row>
        <row r="735">
          <cell r="C735">
            <v>758105</v>
          </cell>
          <cell r="D735">
            <v>753069</v>
          </cell>
          <cell r="E735">
            <v>631006</v>
          </cell>
          <cell r="F735">
            <v>631006</v>
          </cell>
          <cell r="G735">
            <v>631006</v>
          </cell>
          <cell r="H735">
            <v>631006</v>
          </cell>
          <cell r="I735">
            <v>631005.93000000005</v>
          </cell>
          <cell r="J735">
            <v>631006</v>
          </cell>
          <cell r="K735">
            <v>631006</v>
          </cell>
          <cell r="L735">
            <v>631006</v>
          </cell>
          <cell r="M735">
            <v>631005.93000000005</v>
          </cell>
          <cell r="N735">
            <v>631005.93000000005</v>
          </cell>
          <cell r="O735">
            <v>631005.93000000005</v>
          </cell>
          <cell r="P735">
            <v>631005.93000000005</v>
          </cell>
          <cell r="Q735">
            <v>631005.93000000005</v>
          </cell>
          <cell r="R735">
            <v>631005.92999999993</v>
          </cell>
          <cell r="S735">
            <v>631005.92999999993</v>
          </cell>
          <cell r="T735">
            <v>631005.92999999993</v>
          </cell>
        </row>
        <row r="736">
          <cell r="C736">
            <v>338398</v>
          </cell>
          <cell r="D736">
            <v>389043</v>
          </cell>
          <cell r="E736">
            <v>288889</v>
          </cell>
          <cell r="F736">
            <v>288469</v>
          </cell>
          <cell r="G736">
            <v>293311</v>
          </cell>
          <cell r="H736">
            <v>293311.09000000003</v>
          </cell>
          <cell r="I736">
            <v>293311</v>
          </cell>
          <cell r="J736">
            <v>293311</v>
          </cell>
          <cell r="K736">
            <v>293311</v>
          </cell>
          <cell r="L736">
            <v>293311.09000000003</v>
          </cell>
          <cell r="M736">
            <v>293311.09000000003</v>
          </cell>
          <cell r="N736">
            <v>293311.09000000003</v>
          </cell>
          <cell r="O736">
            <v>293311.09000000003</v>
          </cell>
          <cell r="P736">
            <v>293311.09000000003</v>
          </cell>
          <cell r="Q736">
            <v>293311.08999999997</v>
          </cell>
          <cell r="R736">
            <v>293311.09000000003</v>
          </cell>
          <cell r="S736">
            <v>293311.09000000003</v>
          </cell>
          <cell r="T736">
            <v>293311.09000000003</v>
          </cell>
        </row>
        <row r="737">
          <cell r="C737">
            <v>408844</v>
          </cell>
          <cell r="D737">
            <v>673105</v>
          </cell>
          <cell r="E737">
            <v>655866</v>
          </cell>
          <cell r="F737">
            <v>655866</v>
          </cell>
          <cell r="G737">
            <v>655865.94999999995</v>
          </cell>
          <cell r="H737">
            <v>655866</v>
          </cell>
          <cell r="I737">
            <v>655866</v>
          </cell>
          <cell r="J737">
            <v>655866</v>
          </cell>
          <cell r="K737">
            <v>655865.94999999995</v>
          </cell>
          <cell r="L737">
            <v>655865.94999999995</v>
          </cell>
          <cell r="M737">
            <v>655865.94999999995</v>
          </cell>
          <cell r="N737">
            <v>655865.94999999995</v>
          </cell>
          <cell r="O737">
            <v>655865.94999999995</v>
          </cell>
          <cell r="P737">
            <v>655865.95000000007</v>
          </cell>
          <cell r="Q737">
            <v>655865.94999999995</v>
          </cell>
          <cell r="R737">
            <v>655865.94999999995</v>
          </cell>
          <cell r="S737">
            <v>655865.94999999995</v>
          </cell>
          <cell r="T737">
            <v>655865.94999999995</v>
          </cell>
        </row>
        <row r="738">
          <cell r="C738">
            <v>454372</v>
          </cell>
          <cell r="D738">
            <v>423348</v>
          </cell>
          <cell r="E738">
            <v>410742</v>
          </cell>
          <cell r="F738">
            <v>410742.48</v>
          </cell>
          <cell r="G738">
            <v>410742</v>
          </cell>
          <cell r="H738">
            <v>410742</v>
          </cell>
          <cell r="I738">
            <v>410742</v>
          </cell>
          <cell r="J738">
            <v>410742.48</v>
          </cell>
          <cell r="K738">
            <v>410742.48</v>
          </cell>
          <cell r="L738">
            <v>410742.48</v>
          </cell>
          <cell r="M738">
            <v>410742.48</v>
          </cell>
          <cell r="N738">
            <v>410742.48</v>
          </cell>
          <cell r="O738">
            <v>410742.48000000004</v>
          </cell>
          <cell r="P738">
            <v>410742.48000000004</v>
          </cell>
          <cell r="Q738">
            <v>410742.48000000004</v>
          </cell>
          <cell r="R738">
            <v>410742.48000000004</v>
          </cell>
          <cell r="S738">
            <v>410742.48000000004</v>
          </cell>
          <cell r="T738">
            <v>410742.48000000004</v>
          </cell>
        </row>
        <row r="739">
          <cell r="C739">
            <v>774965</v>
          </cell>
          <cell r="D739">
            <v>349174</v>
          </cell>
          <cell r="E739">
            <v>366706.84</v>
          </cell>
          <cell r="F739">
            <v>353669</v>
          </cell>
          <cell r="G739">
            <v>354490</v>
          </cell>
          <cell r="H739">
            <v>354490</v>
          </cell>
          <cell r="I739">
            <v>354489.9</v>
          </cell>
          <cell r="J739">
            <v>354489.9</v>
          </cell>
          <cell r="K739">
            <v>354489.9</v>
          </cell>
          <cell r="L739">
            <v>354489.9</v>
          </cell>
          <cell r="M739">
            <v>354489.9</v>
          </cell>
          <cell r="N739">
            <v>354489.9</v>
          </cell>
          <cell r="O739">
            <v>354489.89999999997</v>
          </cell>
          <cell r="P739">
            <v>354489.89999999997</v>
          </cell>
          <cell r="Q739">
            <v>354489.89999999997</v>
          </cell>
          <cell r="R739">
            <v>354489.89999999997</v>
          </cell>
          <cell r="S739">
            <v>354489.89999999997</v>
          </cell>
          <cell r="T739" t="str">
            <v/>
          </cell>
        </row>
        <row r="740">
          <cell r="C740">
            <v>806667</v>
          </cell>
          <cell r="D740">
            <v>846834.91</v>
          </cell>
          <cell r="E740">
            <v>881275</v>
          </cell>
          <cell r="F740">
            <v>1087207</v>
          </cell>
          <cell r="G740">
            <v>909786</v>
          </cell>
          <cell r="H740">
            <v>1766786.15</v>
          </cell>
          <cell r="I740">
            <v>1755383.59</v>
          </cell>
          <cell r="J740">
            <v>1755383.59</v>
          </cell>
          <cell r="K740">
            <v>1755383.59</v>
          </cell>
          <cell r="L740">
            <v>1755383.59</v>
          </cell>
          <cell r="M740">
            <v>1755383.59</v>
          </cell>
          <cell r="N740">
            <v>1755383.59</v>
          </cell>
          <cell r="O740">
            <v>1755383.59</v>
          </cell>
          <cell r="P740">
            <v>1755383.59</v>
          </cell>
          <cell r="Q740">
            <v>1755383.59</v>
          </cell>
          <cell r="R740">
            <v>1755383.59</v>
          </cell>
          <cell r="S740" t="str">
            <v/>
          </cell>
          <cell r="T740" t="str">
            <v/>
          </cell>
        </row>
        <row r="741">
          <cell r="C741">
            <v>979555.08</v>
          </cell>
          <cell r="D741">
            <v>952197</v>
          </cell>
          <cell r="E741">
            <v>942971</v>
          </cell>
          <cell r="F741">
            <v>942043</v>
          </cell>
          <cell r="G741">
            <v>930254.19</v>
          </cell>
          <cell r="H741">
            <v>930254.19</v>
          </cell>
          <cell r="I741">
            <v>930254.19</v>
          </cell>
          <cell r="J741">
            <v>930254.19</v>
          </cell>
          <cell r="K741">
            <v>930254.19</v>
          </cell>
          <cell r="L741">
            <v>930254.19000000006</v>
          </cell>
          <cell r="M741">
            <v>930254.19000000006</v>
          </cell>
          <cell r="N741">
            <v>930254.19000000006</v>
          </cell>
          <cell r="O741">
            <v>930254.19000000006</v>
          </cell>
          <cell r="P741">
            <v>930254.19000000006</v>
          </cell>
          <cell r="Q741">
            <v>930254.19000000006</v>
          </cell>
          <cell r="R741" t="str">
            <v/>
          </cell>
          <cell r="S741" t="str">
            <v/>
          </cell>
          <cell r="T741" t="str">
            <v/>
          </cell>
        </row>
        <row r="742">
          <cell r="C742">
            <v>108951</v>
          </cell>
          <cell r="D742">
            <v>793483</v>
          </cell>
          <cell r="E742">
            <v>792333</v>
          </cell>
          <cell r="F742">
            <v>680820.68</v>
          </cell>
          <cell r="G742">
            <v>680820.68</v>
          </cell>
          <cell r="H742">
            <v>680820.68</v>
          </cell>
          <cell r="I742">
            <v>680820.68</v>
          </cell>
          <cell r="J742">
            <v>680820.68</v>
          </cell>
          <cell r="K742">
            <v>680820.67999999993</v>
          </cell>
          <cell r="L742">
            <v>680820.67999999993</v>
          </cell>
          <cell r="M742">
            <v>680820.67999999993</v>
          </cell>
          <cell r="N742">
            <v>680820.67999999993</v>
          </cell>
          <cell r="O742">
            <v>680820.67999999993</v>
          </cell>
          <cell r="P742">
            <v>680820.67999999993</v>
          </cell>
          <cell r="Q742" t="str">
            <v/>
          </cell>
          <cell r="R742" t="str">
            <v/>
          </cell>
          <cell r="S742" t="str">
            <v/>
          </cell>
          <cell r="T742" t="str">
            <v/>
          </cell>
        </row>
        <row r="743">
          <cell r="C743">
            <v>1391552</v>
          </cell>
          <cell r="D743">
            <v>1670933</v>
          </cell>
          <cell r="E743">
            <v>1649818.96</v>
          </cell>
          <cell r="F743">
            <v>1842367.71</v>
          </cell>
          <cell r="G743">
            <v>1862367.71</v>
          </cell>
          <cell r="H743">
            <v>1846888.94</v>
          </cell>
          <cell r="I743">
            <v>1846888.94</v>
          </cell>
          <cell r="J743">
            <v>1846888.94</v>
          </cell>
          <cell r="K743">
            <v>1846888.94</v>
          </cell>
          <cell r="L743">
            <v>1846888.94</v>
          </cell>
          <cell r="M743">
            <v>1846888.94</v>
          </cell>
          <cell r="N743">
            <v>1846888.94</v>
          </cell>
          <cell r="O743">
            <v>1846888.94</v>
          </cell>
          <cell r="P743" t="str">
            <v/>
          </cell>
          <cell r="Q743" t="str">
            <v/>
          </cell>
          <cell r="R743" t="str">
            <v/>
          </cell>
          <cell r="S743" t="str">
            <v/>
          </cell>
          <cell r="T743" t="str">
            <v/>
          </cell>
        </row>
        <row r="744">
          <cell r="C744">
            <v>5574405</v>
          </cell>
          <cell r="D744">
            <v>5899049.0199999996</v>
          </cell>
          <cell r="E744">
            <v>5598891.1900000004</v>
          </cell>
          <cell r="F744">
            <v>5684274.5299999993</v>
          </cell>
          <cell r="G744">
            <v>5677928.0499999998</v>
          </cell>
          <cell r="H744">
            <v>5677928.0499999998</v>
          </cell>
          <cell r="I744">
            <v>5677928.0499999998</v>
          </cell>
          <cell r="J744">
            <v>5677928.0499999998</v>
          </cell>
          <cell r="K744">
            <v>5677928.0499999998</v>
          </cell>
          <cell r="L744">
            <v>5677928.0499999998</v>
          </cell>
          <cell r="M744">
            <v>5677928.0499999998</v>
          </cell>
          <cell r="N744">
            <v>5677928.0499999998</v>
          </cell>
          <cell r="O744" t="str">
            <v/>
          </cell>
          <cell r="P744" t="str">
            <v/>
          </cell>
          <cell r="Q744" t="str">
            <v/>
          </cell>
          <cell r="R744" t="str">
            <v/>
          </cell>
          <cell r="S744" t="str">
            <v/>
          </cell>
          <cell r="T744" t="str">
            <v/>
          </cell>
        </row>
        <row r="745">
          <cell r="C745">
            <v>4864053.16</v>
          </cell>
          <cell r="D745">
            <v>4902883.84</v>
          </cell>
          <cell r="E745">
            <v>6290202.7500000009</v>
          </cell>
          <cell r="F745">
            <v>6115918.1799999988</v>
          </cell>
          <cell r="G745">
            <v>6130918.1799999988</v>
          </cell>
          <cell r="H745">
            <v>6112481.7299999995</v>
          </cell>
          <cell r="I745">
            <v>5959361.6999999993</v>
          </cell>
          <cell r="J745">
            <v>5959361.6999999993</v>
          </cell>
          <cell r="K745">
            <v>5959361.6999999993</v>
          </cell>
          <cell r="L745">
            <v>5959361.6999999993</v>
          </cell>
          <cell r="M745">
            <v>5959361.6999999993</v>
          </cell>
          <cell r="N745" t="str">
            <v/>
          </cell>
          <cell r="O745" t="str">
            <v/>
          </cell>
          <cell r="P745" t="str">
            <v/>
          </cell>
          <cell r="Q745" t="str">
            <v/>
          </cell>
          <cell r="R745" t="str">
            <v/>
          </cell>
          <cell r="S745" t="str">
            <v/>
          </cell>
          <cell r="T745" t="str">
            <v/>
          </cell>
        </row>
        <row r="746">
          <cell r="C746">
            <v>7725911.1699999999</v>
          </cell>
          <cell r="D746">
            <v>7699903.8050692026</v>
          </cell>
          <cell r="E746">
            <v>7719508.5899999999</v>
          </cell>
          <cell r="F746">
            <v>7730504.3899999997</v>
          </cell>
          <cell r="G746">
            <v>7730504.3899999997</v>
          </cell>
          <cell r="H746">
            <v>7730504.3899999997</v>
          </cell>
          <cell r="I746">
            <v>7730504.3899999997</v>
          </cell>
          <cell r="J746">
            <v>7730504.3899999997</v>
          </cell>
          <cell r="K746">
            <v>7730504.3899999997</v>
          </cell>
          <cell r="L746">
            <v>7730504.3899999997</v>
          </cell>
          <cell r="M746" t="str">
            <v/>
          </cell>
          <cell r="N746" t="str">
            <v/>
          </cell>
          <cell r="O746" t="str">
            <v/>
          </cell>
          <cell r="P746" t="str">
            <v/>
          </cell>
          <cell r="Q746" t="str">
            <v/>
          </cell>
          <cell r="R746" t="str">
            <v/>
          </cell>
          <cell r="S746" t="str">
            <v/>
          </cell>
          <cell r="T746" t="str">
            <v/>
          </cell>
        </row>
        <row r="747">
          <cell r="C747">
            <v>2401896.7200000002</v>
          </cell>
          <cell r="D747">
            <v>2945946.04</v>
          </cell>
          <cell r="E747">
            <v>2849506.31</v>
          </cell>
          <cell r="F747">
            <v>2457991.6199999996</v>
          </cell>
          <cell r="G747">
            <v>2535123.0299999998</v>
          </cell>
          <cell r="H747">
            <v>2564086.86</v>
          </cell>
          <cell r="I747">
            <v>2915518.3200000003</v>
          </cell>
          <cell r="J747">
            <v>2915518.3200000003</v>
          </cell>
          <cell r="K747">
            <v>2915518.3200000003</v>
          </cell>
          <cell r="L747" t="str">
            <v/>
          </cell>
          <cell r="M747" t="str">
            <v/>
          </cell>
          <cell r="N747" t="str">
            <v/>
          </cell>
          <cell r="O747" t="str">
            <v/>
          </cell>
          <cell r="P747" t="str">
            <v/>
          </cell>
          <cell r="Q747" t="str">
            <v/>
          </cell>
          <cell r="R747" t="str">
            <v/>
          </cell>
          <cell r="S747" t="str">
            <v/>
          </cell>
          <cell r="T747" t="str">
            <v/>
          </cell>
        </row>
        <row r="748">
          <cell r="C748">
            <v>4903138.03</v>
          </cell>
          <cell r="D748">
            <v>4862403.97</v>
          </cell>
          <cell r="E748">
            <v>2966770.84</v>
          </cell>
          <cell r="F748">
            <v>3303918.0200000009</v>
          </cell>
          <cell r="G748">
            <v>3389130.02</v>
          </cell>
          <cell r="H748">
            <v>3389130.02</v>
          </cell>
          <cell r="I748">
            <v>3389130.02</v>
          </cell>
          <cell r="J748">
            <v>3291008.58</v>
          </cell>
          <cell r="K748" t="str">
            <v/>
          </cell>
          <cell r="L748" t="str">
            <v/>
          </cell>
          <cell r="M748" t="str">
            <v/>
          </cell>
          <cell r="N748" t="str">
            <v/>
          </cell>
          <cell r="O748" t="str">
            <v/>
          </cell>
          <cell r="P748" t="str">
            <v/>
          </cell>
          <cell r="Q748" t="str">
            <v/>
          </cell>
          <cell r="R748" t="str">
            <v/>
          </cell>
          <cell r="S748" t="str">
            <v/>
          </cell>
          <cell r="T748" t="str">
            <v/>
          </cell>
        </row>
        <row r="749">
          <cell r="C749">
            <v>7500000</v>
          </cell>
          <cell r="D749">
            <v>7500000</v>
          </cell>
          <cell r="E749">
            <v>7500000</v>
          </cell>
          <cell r="F749">
            <v>7500000</v>
          </cell>
          <cell r="G749">
            <v>7500000</v>
          </cell>
          <cell r="H749">
            <v>7500000</v>
          </cell>
          <cell r="I749">
            <v>7500000</v>
          </cell>
          <cell r="J749" t="str">
            <v/>
          </cell>
          <cell r="K749" t="str">
            <v/>
          </cell>
          <cell r="L749" t="str">
            <v/>
          </cell>
          <cell r="M749" t="str">
            <v/>
          </cell>
          <cell r="N749" t="str">
            <v/>
          </cell>
          <cell r="O749" t="str">
            <v/>
          </cell>
          <cell r="P749" t="str">
            <v/>
          </cell>
          <cell r="Q749" t="str">
            <v/>
          </cell>
          <cell r="R749" t="str">
            <v/>
          </cell>
          <cell r="S749" t="str">
            <v/>
          </cell>
          <cell r="T749" t="str">
            <v/>
          </cell>
        </row>
        <row r="750">
          <cell r="C750">
            <v>7500000</v>
          </cell>
          <cell r="D750">
            <v>7500000</v>
          </cell>
          <cell r="E750">
            <v>7500000</v>
          </cell>
          <cell r="F750">
            <v>7500000</v>
          </cell>
          <cell r="G750">
            <v>7500000</v>
          </cell>
          <cell r="H750">
            <v>7500000</v>
          </cell>
          <cell r="I750" t="str">
            <v/>
          </cell>
          <cell r="J750" t="str">
            <v/>
          </cell>
          <cell r="K750" t="str">
            <v/>
          </cell>
          <cell r="L750" t="str">
            <v/>
          </cell>
          <cell r="M750" t="str">
            <v/>
          </cell>
          <cell r="N750" t="str">
            <v/>
          </cell>
          <cell r="O750" t="str">
            <v/>
          </cell>
          <cell r="P750" t="str">
            <v/>
          </cell>
          <cell r="Q750" t="str">
            <v/>
          </cell>
          <cell r="R750" t="str">
            <v/>
          </cell>
          <cell r="S750" t="str">
            <v/>
          </cell>
          <cell r="T750" t="str">
            <v/>
          </cell>
        </row>
        <row r="751">
          <cell r="C751">
            <v>8907268.0800000001</v>
          </cell>
          <cell r="D751">
            <v>10000000</v>
          </cell>
          <cell r="E751">
            <v>10000000</v>
          </cell>
          <cell r="F751">
            <v>10000000</v>
          </cell>
          <cell r="G751">
            <v>10000000</v>
          </cell>
          <cell r="H751" t="str">
            <v/>
          </cell>
          <cell r="I751" t="str">
            <v/>
          </cell>
          <cell r="J751" t="str">
            <v/>
          </cell>
          <cell r="K751" t="str">
            <v/>
          </cell>
          <cell r="L751" t="str">
            <v/>
          </cell>
          <cell r="M751" t="str">
            <v/>
          </cell>
          <cell r="N751" t="str">
            <v/>
          </cell>
          <cell r="O751" t="str">
            <v/>
          </cell>
          <cell r="P751" t="str">
            <v/>
          </cell>
          <cell r="Q751" t="str">
            <v/>
          </cell>
          <cell r="R751" t="str">
            <v/>
          </cell>
          <cell r="S751" t="str">
            <v/>
          </cell>
          <cell r="T751" t="str">
            <v/>
          </cell>
        </row>
        <row r="752">
          <cell r="C752">
            <v>10000000</v>
          </cell>
          <cell r="D752">
            <v>10000000</v>
          </cell>
          <cell r="E752">
            <v>10000000</v>
          </cell>
          <cell r="F752">
            <v>10000000</v>
          </cell>
          <cell r="G752" t="str">
            <v/>
          </cell>
          <cell r="H752" t="str">
            <v/>
          </cell>
          <cell r="I752" t="str">
            <v/>
          </cell>
          <cell r="J752" t="str">
            <v/>
          </cell>
          <cell r="K752" t="str">
            <v/>
          </cell>
          <cell r="L752" t="str">
            <v/>
          </cell>
          <cell r="M752" t="str">
            <v/>
          </cell>
          <cell r="N752" t="str">
            <v/>
          </cell>
          <cell r="O752" t="str">
            <v/>
          </cell>
          <cell r="P752" t="str">
            <v/>
          </cell>
          <cell r="Q752" t="str">
            <v/>
          </cell>
          <cell r="R752" t="str">
            <v/>
          </cell>
          <cell r="S752" t="str">
            <v/>
          </cell>
          <cell r="T752" t="str">
            <v/>
          </cell>
        </row>
        <row r="753">
          <cell r="C753">
            <v>3755794.8200000003</v>
          </cell>
          <cell r="D753">
            <v>3243905.4299999997</v>
          </cell>
          <cell r="E753">
            <v>3356366.1</v>
          </cell>
          <cell r="F753" t="str">
            <v/>
          </cell>
          <cell r="G753" t="str">
            <v/>
          </cell>
          <cell r="H753" t="str">
            <v/>
          </cell>
          <cell r="I753" t="str">
            <v/>
          </cell>
          <cell r="J753" t="str">
            <v/>
          </cell>
          <cell r="K753" t="str">
            <v/>
          </cell>
          <cell r="L753" t="str">
            <v/>
          </cell>
          <cell r="M753" t="str">
            <v/>
          </cell>
          <cell r="N753" t="str">
            <v/>
          </cell>
          <cell r="O753" t="str">
            <v/>
          </cell>
          <cell r="P753" t="str">
            <v/>
          </cell>
          <cell r="Q753" t="str">
            <v/>
          </cell>
          <cell r="R753" t="str">
            <v/>
          </cell>
          <cell r="S753" t="str">
            <v/>
          </cell>
          <cell r="T753" t="str">
            <v/>
          </cell>
        </row>
        <row r="754">
          <cell r="C754">
            <v>8872944.5700000003</v>
          </cell>
          <cell r="D754">
            <v>9416730.0899999999</v>
          </cell>
          <cell r="E754" t="str">
            <v/>
          </cell>
          <cell r="F754" t="str">
            <v/>
          </cell>
          <cell r="G754" t="str">
            <v/>
          </cell>
          <cell r="H754" t="str">
            <v/>
          </cell>
          <cell r="I754" t="str">
            <v/>
          </cell>
          <cell r="J754" t="str">
            <v/>
          </cell>
          <cell r="K754" t="str">
            <v/>
          </cell>
          <cell r="L754" t="str">
            <v/>
          </cell>
          <cell r="M754" t="str">
            <v/>
          </cell>
          <cell r="N754" t="str">
            <v/>
          </cell>
          <cell r="O754" t="str">
            <v/>
          </cell>
          <cell r="P754" t="str">
            <v/>
          </cell>
          <cell r="Q754" t="str">
            <v/>
          </cell>
          <cell r="R754" t="str">
            <v/>
          </cell>
          <cell r="S754" t="str">
            <v/>
          </cell>
          <cell r="T754" t="str">
            <v/>
          </cell>
        </row>
        <row r="755">
          <cell r="C755">
            <v>10000000</v>
          </cell>
          <cell r="D755" t="str">
            <v/>
          </cell>
          <cell r="E755" t="str">
            <v/>
          </cell>
          <cell r="F755" t="str">
            <v/>
          </cell>
          <cell r="G755" t="str">
            <v/>
          </cell>
          <cell r="H755" t="str">
            <v/>
          </cell>
          <cell r="I755" t="str">
            <v/>
          </cell>
          <cell r="J755" t="str">
            <v/>
          </cell>
          <cell r="K755" t="str">
            <v/>
          </cell>
          <cell r="L755" t="str">
            <v/>
          </cell>
          <cell r="M755" t="str">
            <v/>
          </cell>
          <cell r="N755" t="str">
            <v/>
          </cell>
          <cell r="O755" t="str">
            <v/>
          </cell>
          <cell r="P755" t="str">
            <v/>
          </cell>
          <cell r="Q755" t="str">
            <v/>
          </cell>
          <cell r="R755" t="str">
            <v/>
          </cell>
          <cell r="S755" t="str">
            <v/>
          </cell>
          <cell r="T755" t="str">
            <v/>
          </cell>
        </row>
        <row r="760">
          <cell r="C760">
            <v>0.99972518732445104</v>
          </cell>
          <cell r="D760">
            <v>0.98501363916092233</v>
          </cell>
          <cell r="E760">
            <v>0.99654178891713119</v>
          </cell>
          <cell r="F760">
            <v>1.0006256725033333</v>
          </cell>
          <cell r="G760">
            <v>1</v>
          </cell>
          <cell r="H760">
            <v>1</v>
          </cell>
          <cell r="I760">
            <v>1</v>
          </cell>
          <cell r="J760">
            <v>1</v>
          </cell>
          <cell r="K760">
            <v>1</v>
          </cell>
          <cell r="L760">
            <v>1</v>
          </cell>
          <cell r="M760">
            <v>1</v>
          </cell>
          <cell r="N760">
            <v>1.000000466439666</v>
          </cell>
          <cell r="O760">
            <v>0.99999953356055149</v>
          </cell>
          <cell r="P760">
            <v>1</v>
          </cell>
          <cell r="Q760">
            <v>1</v>
          </cell>
          <cell r="R760">
            <v>1.000000466439666</v>
          </cell>
          <cell r="S760">
            <v>1</v>
          </cell>
          <cell r="T760" t="str">
            <v/>
          </cell>
        </row>
        <row r="761">
          <cell r="C761">
            <v>0.56259550250863277</v>
          </cell>
          <cell r="D761">
            <v>1.021923968800506</v>
          </cell>
          <cell r="E761">
            <v>1.0220754643650465</v>
          </cell>
          <cell r="F761">
            <v>1.3183462864865023</v>
          </cell>
          <cell r="G761">
            <v>1</v>
          </cell>
          <cell r="H761">
            <v>0.96974309251908664</v>
          </cell>
          <cell r="I761">
            <v>1</v>
          </cell>
          <cell r="J761">
            <v>1</v>
          </cell>
          <cell r="K761">
            <v>1</v>
          </cell>
          <cell r="L761">
            <v>1</v>
          </cell>
          <cell r="M761">
            <v>1.000000434712975</v>
          </cell>
          <cell r="N761">
            <v>0.9999995652872139</v>
          </cell>
          <cell r="O761">
            <v>1</v>
          </cell>
          <cell r="P761">
            <v>1</v>
          </cell>
          <cell r="Q761">
            <v>1.000000434712975</v>
          </cell>
          <cell r="R761">
            <v>1</v>
          </cell>
          <cell r="S761">
            <v>1</v>
          </cell>
          <cell r="T761" t="str">
            <v/>
          </cell>
        </row>
        <row r="762">
          <cell r="C762">
            <v>1.0085865228657027</v>
          </cell>
          <cell r="D762">
            <v>1.062635642212117</v>
          </cell>
          <cell r="E762">
            <v>1</v>
          </cell>
          <cell r="F762">
            <v>1</v>
          </cell>
          <cell r="G762">
            <v>1</v>
          </cell>
          <cell r="H762">
            <v>1</v>
          </cell>
          <cell r="I762">
            <v>1</v>
          </cell>
          <cell r="J762">
            <v>1</v>
          </cell>
          <cell r="K762">
            <v>1</v>
          </cell>
          <cell r="L762">
            <v>1.0000003515656937</v>
          </cell>
          <cell r="M762">
            <v>0.9999996484344299</v>
          </cell>
          <cell r="N762">
            <v>1</v>
          </cell>
          <cell r="O762">
            <v>1</v>
          </cell>
          <cell r="P762">
            <v>1.0000003515656937</v>
          </cell>
          <cell r="Q762">
            <v>1</v>
          </cell>
          <cell r="R762">
            <v>1</v>
          </cell>
          <cell r="S762">
            <v>1</v>
          </cell>
          <cell r="T762" t="str">
            <v/>
          </cell>
        </row>
        <row r="763">
          <cell r="C763">
            <v>0.58580611393709414</v>
          </cell>
          <cell r="D763">
            <v>1.0260612693909916</v>
          </cell>
          <cell r="E763">
            <v>1</v>
          </cell>
          <cell r="F763">
            <v>1</v>
          </cell>
          <cell r="G763">
            <v>1</v>
          </cell>
          <cell r="H763">
            <v>1</v>
          </cell>
          <cell r="I763">
            <v>1</v>
          </cell>
          <cell r="J763">
            <v>1</v>
          </cell>
          <cell r="K763">
            <v>1.0000003265394977</v>
          </cell>
          <cell r="L763">
            <v>0.99999967346060892</v>
          </cell>
          <cell r="M763">
            <v>1</v>
          </cell>
          <cell r="N763">
            <v>1</v>
          </cell>
          <cell r="O763">
            <v>1.0000003265394977</v>
          </cell>
          <cell r="P763">
            <v>1</v>
          </cell>
          <cell r="Q763">
            <v>1</v>
          </cell>
          <cell r="R763">
            <v>1</v>
          </cell>
          <cell r="S763">
            <v>1.0000000000000002</v>
          </cell>
          <cell r="T763" t="str">
            <v/>
          </cell>
        </row>
        <row r="764">
          <cell r="C764">
            <v>1.1342348173444301</v>
          </cell>
          <cell r="D764">
            <v>1.0158355673187278</v>
          </cell>
          <cell r="E764">
            <v>1</v>
          </cell>
          <cell r="F764">
            <v>1</v>
          </cell>
          <cell r="G764">
            <v>1</v>
          </cell>
          <cell r="H764">
            <v>1</v>
          </cell>
          <cell r="I764">
            <v>1</v>
          </cell>
          <cell r="J764">
            <v>0.99999897290997664</v>
          </cell>
          <cell r="K764">
            <v>1.0000010270910782</v>
          </cell>
          <cell r="L764">
            <v>1</v>
          </cell>
          <cell r="M764">
            <v>1</v>
          </cell>
          <cell r="N764">
            <v>0.99999897290997664</v>
          </cell>
          <cell r="O764">
            <v>1</v>
          </cell>
          <cell r="P764">
            <v>1</v>
          </cell>
          <cell r="Q764">
            <v>1</v>
          </cell>
          <cell r="R764">
            <v>1</v>
          </cell>
          <cell r="S764">
            <v>0.99999999999999989</v>
          </cell>
          <cell r="T764" t="str">
            <v/>
          </cell>
        </row>
        <row r="765">
          <cell r="C765">
            <v>1.0739484948783657</v>
          </cell>
          <cell r="D765">
            <v>1.2450827871852859</v>
          </cell>
          <cell r="E765">
            <v>1.0489462224851178</v>
          </cell>
          <cell r="F765">
            <v>1.1571451676454765</v>
          </cell>
          <cell r="G765">
            <v>1</v>
          </cell>
          <cell r="H765">
            <v>1</v>
          </cell>
          <cell r="I765">
            <v>1.0000001078350902</v>
          </cell>
          <cell r="J765">
            <v>0.99999989216492147</v>
          </cell>
          <cell r="K765">
            <v>1</v>
          </cell>
          <cell r="L765">
            <v>1</v>
          </cell>
          <cell r="M765">
            <v>1.0000001078350902</v>
          </cell>
          <cell r="N765">
            <v>1</v>
          </cell>
          <cell r="O765">
            <v>1</v>
          </cell>
          <cell r="P765">
            <v>1</v>
          </cell>
          <cell r="Q765">
            <v>1</v>
          </cell>
          <cell r="R765">
            <v>1.0000000000000002</v>
          </cell>
          <cell r="S765">
            <v>1.0000000000000002</v>
          </cell>
          <cell r="T765" t="str">
            <v/>
          </cell>
        </row>
        <row r="766">
          <cell r="C766">
            <v>0.99335712071546822</v>
          </cell>
          <cell r="D766">
            <v>0.83791259499461535</v>
          </cell>
          <cell r="E766">
            <v>1</v>
          </cell>
          <cell r="F766">
            <v>1</v>
          </cell>
          <cell r="G766">
            <v>1</v>
          </cell>
          <cell r="H766">
            <v>0.9999998890660311</v>
          </cell>
          <cell r="I766">
            <v>1.0000001109339811</v>
          </cell>
          <cell r="J766">
            <v>1</v>
          </cell>
          <cell r="K766">
            <v>1</v>
          </cell>
          <cell r="L766">
            <v>0.9999998890660311</v>
          </cell>
          <cell r="M766">
            <v>1</v>
          </cell>
          <cell r="N766">
            <v>1</v>
          </cell>
          <cell r="O766">
            <v>1</v>
          </cell>
          <cell r="P766">
            <v>1</v>
          </cell>
          <cell r="Q766">
            <v>0.99999999999999978</v>
          </cell>
          <cell r="R766">
            <v>1</v>
          </cell>
          <cell r="S766">
            <v>1</v>
          </cell>
          <cell r="T766" t="str">
            <v/>
          </cell>
        </row>
        <row r="767">
          <cell r="C767">
            <v>1.1496610500062057</v>
          </cell>
          <cell r="D767">
            <v>0.74256316139861145</v>
          </cell>
          <cell r="E767">
            <v>0.99854615440532524</v>
          </cell>
          <cell r="F767">
            <v>1.0167851658237106</v>
          </cell>
          <cell r="G767">
            <v>1.0000003068415437</v>
          </cell>
          <cell r="H767">
            <v>0.99999969315855042</v>
          </cell>
          <cell r="I767">
            <v>1</v>
          </cell>
          <cell r="J767">
            <v>1</v>
          </cell>
          <cell r="K767">
            <v>1.0000003068415437</v>
          </cell>
          <cell r="L767">
            <v>1</v>
          </cell>
          <cell r="M767">
            <v>1</v>
          </cell>
          <cell r="N767">
            <v>1</v>
          </cell>
          <cell r="O767">
            <v>1</v>
          </cell>
          <cell r="P767">
            <v>0.99999999999999978</v>
          </cell>
          <cell r="Q767">
            <v>1.0000000000000002</v>
          </cell>
          <cell r="R767">
            <v>1</v>
          </cell>
          <cell r="S767">
            <v>1</v>
          </cell>
          <cell r="T767" t="str">
            <v/>
          </cell>
        </row>
        <row r="768">
          <cell r="C768">
            <v>1.6463614483763978</v>
          </cell>
          <cell r="D768">
            <v>0.97438883977982638</v>
          </cell>
          <cell r="E768">
            <v>1</v>
          </cell>
          <cell r="F768">
            <v>0.99999992376491531</v>
          </cell>
          <cell r="G768">
            <v>1.0000000762350905</v>
          </cell>
          <cell r="H768">
            <v>1</v>
          </cell>
          <cell r="I768">
            <v>1</v>
          </cell>
          <cell r="J768">
            <v>0.99999992376491531</v>
          </cell>
          <cell r="K768">
            <v>1</v>
          </cell>
          <cell r="L768">
            <v>1</v>
          </cell>
          <cell r="M768">
            <v>1</v>
          </cell>
          <cell r="N768">
            <v>1</v>
          </cell>
          <cell r="O768">
            <v>1.0000000000000002</v>
          </cell>
          <cell r="P768">
            <v>0.99999999999999978</v>
          </cell>
          <cell r="Q768">
            <v>1</v>
          </cell>
          <cell r="R768">
            <v>1</v>
          </cell>
          <cell r="S768">
            <v>1</v>
          </cell>
          <cell r="T768" t="str">
            <v/>
          </cell>
        </row>
        <row r="769">
          <cell r="C769">
            <v>0.93172114478885137</v>
          </cell>
          <cell r="D769">
            <v>0.97022307888545589</v>
          </cell>
          <cell r="E769">
            <v>1.000001168616796</v>
          </cell>
          <cell r="F769">
            <v>0.9999988313845698</v>
          </cell>
          <cell r="G769">
            <v>1</v>
          </cell>
          <cell r="H769">
            <v>1</v>
          </cell>
          <cell r="I769">
            <v>1.000001168616796</v>
          </cell>
          <cell r="J769">
            <v>1</v>
          </cell>
          <cell r="K769">
            <v>1</v>
          </cell>
          <cell r="L769">
            <v>1</v>
          </cell>
          <cell r="M769">
            <v>1</v>
          </cell>
          <cell r="N769">
            <v>1.0000000000000002</v>
          </cell>
          <cell r="O769">
            <v>1</v>
          </cell>
          <cell r="P769">
            <v>1</v>
          </cell>
          <cell r="Q769">
            <v>1</v>
          </cell>
          <cell r="R769">
            <v>1</v>
          </cell>
          <cell r="S769">
            <v>1</v>
          </cell>
          <cell r="T769" t="str">
            <v/>
          </cell>
        </row>
        <row r="770">
          <cell r="C770">
            <v>0.45056744498138623</v>
          </cell>
          <cell r="D770">
            <v>1.0502123296694486</v>
          </cell>
          <cell r="E770">
            <v>0.96444614995455213</v>
          </cell>
          <cell r="F770">
            <v>1.0023213795950452</v>
          </cell>
          <cell r="G770">
            <v>1</v>
          </cell>
          <cell r="H770">
            <v>0.99999971790459541</v>
          </cell>
          <cell r="I770">
            <v>1</v>
          </cell>
          <cell r="J770">
            <v>1</v>
          </cell>
          <cell r="K770">
            <v>1</v>
          </cell>
          <cell r="L770">
            <v>1</v>
          </cell>
          <cell r="M770">
            <v>1</v>
          </cell>
          <cell r="N770">
            <v>0.99999999999999989</v>
          </cell>
          <cell r="O770">
            <v>1</v>
          </cell>
          <cell r="P770">
            <v>1</v>
          </cell>
          <cell r="Q770">
            <v>1</v>
          </cell>
          <cell r="R770">
            <v>1</v>
          </cell>
          <cell r="S770" t="str">
            <v/>
          </cell>
          <cell r="T770" t="str">
            <v/>
          </cell>
        </row>
        <row r="771">
          <cell r="C771">
            <v>1.0497949091756573</v>
          </cell>
          <cell r="D771">
            <v>1.0406691901730882</v>
          </cell>
          <cell r="E771">
            <v>1.2336750730475732</v>
          </cell>
          <cell r="F771">
            <v>0.83681028543782365</v>
          </cell>
          <cell r="G771">
            <v>1.9419799271477027</v>
          </cell>
          <cell r="H771">
            <v>0.99354615724149764</v>
          </cell>
          <cell r="I771">
            <v>1</v>
          </cell>
          <cell r="J771">
            <v>1</v>
          </cell>
          <cell r="K771">
            <v>1</v>
          </cell>
          <cell r="L771">
            <v>1</v>
          </cell>
          <cell r="M771">
            <v>1</v>
          </cell>
          <cell r="N771">
            <v>1</v>
          </cell>
          <cell r="O771">
            <v>1</v>
          </cell>
          <cell r="P771">
            <v>1</v>
          </cell>
          <cell r="Q771">
            <v>1</v>
          </cell>
          <cell r="R771" t="str">
            <v/>
          </cell>
          <cell r="S771" t="str">
            <v/>
          </cell>
          <cell r="T771" t="str">
            <v/>
          </cell>
        </row>
        <row r="772">
          <cell r="C772">
            <v>0.97207091203079676</v>
          </cell>
          <cell r="D772">
            <v>0.99031082853653185</v>
          </cell>
          <cell r="E772">
            <v>0.99901587641613576</v>
          </cell>
          <cell r="F772">
            <v>0.98748591094037108</v>
          </cell>
          <cell r="G772">
            <v>1</v>
          </cell>
          <cell r="H772">
            <v>1</v>
          </cell>
          <cell r="I772">
            <v>1</v>
          </cell>
          <cell r="J772">
            <v>1</v>
          </cell>
          <cell r="K772">
            <v>1.0000000000000002</v>
          </cell>
          <cell r="L772">
            <v>1</v>
          </cell>
          <cell r="M772">
            <v>1</v>
          </cell>
          <cell r="N772">
            <v>1</v>
          </cell>
          <cell r="O772">
            <v>1</v>
          </cell>
          <cell r="P772">
            <v>1</v>
          </cell>
          <cell r="Q772" t="str">
            <v/>
          </cell>
          <cell r="R772" t="str">
            <v/>
          </cell>
          <cell r="S772" t="str">
            <v/>
          </cell>
          <cell r="T772" t="str">
            <v/>
          </cell>
        </row>
        <row r="773">
          <cell r="C773">
            <v>7.2829345302016506</v>
          </cell>
          <cell r="D773">
            <v>0.99855069358763826</v>
          </cell>
          <cell r="E773">
            <v>0.85926079060193128</v>
          </cell>
          <cell r="F773">
            <v>1</v>
          </cell>
          <cell r="G773">
            <v>1</v>
          </cell>
          <cell r="H773">
            <v>1</v>
          </cell>
          <cell r="I773">
            <v>1</v>
          </cell>
          <cell r="J773">
            <v>0.99999999999999978</v>
          </cell>
          <cell r="K773">
            <v>1</v>
          </cell>
          <cell r="L773">
            <v>1</v>
          </cell>
          <cell r="M773">
            <v>1</v>
          </cell>
          <cell r="N773">
            <v>1</v>
          </cell>
          <cell r="O773">
            <v>1</v>
          </cell>
          <cell r="P773" t="str">
            <v/>
          </cell>
          <cell r="Q773" t="str">
            <v/>
          </cell>
          <cell r="R773" t="str">
            <v/>
          </cell>
          <cell r="S773" t="str">
            <v/>
          </cell>
          <cell r="T773" t="str">
            <v/>
          </cell>
        </row>
        <row r="774">
          <cell r="C774">
            <v>1.2007693568044888</v>
          </cell>
          <cell r="D774">
            <v>0.98736392183289212</v>
          </cell>
          <cell r="E774">
            <v>1.1167090175760861</v>
          </cell>
          <cell r="F774">
            <v>1.0108555962479391</v>
          </cell>
          <cell r="G774">
            <v>0.99168866066733941</v>
          </cell>
          <cell r="H774">
            <v>1</v>
          </cell>
          <cell r="I774">
            <v>1</v>
          </cell>
          <cell r="J774">
            <v>1</v>
          </cell>
          <cell r="K774">
            <v>1</v>
          </cell>
          <cell r="L774">
            <v>1</v>
          </cell>
          <cell r="M774">
            <v>1</v>
          </cell>
          <cell r="N774">
            <v>1</v>
          </cell>
          <cell r="O774" t="str">
            <v/>
          </cell>
          <cell r="P774" t="str">
            <v/>
          </cell>
          <cell r="Q774" t="str">
            <v/>
          </cell>
          <cell r="R774" t="str">
            <v/>
          </cell>
          <cell r="S774" t="str">
            <v/>
          </cell>
          <cell r="T774" t="str">
            <v/>
          </cell>
        </row>
        <row r="775">
          <cell r="C775">
            <v>1.0582383267810644</v>
          </cell>
          <cell r="D775">
            <v>0.94911759014336872</v>
          </cell>
          <cell r="E775">
            <v>1.0152500445360502</v>
          </cell>
          <cell r="F775">
            <v>0.99888350220129152</v>
          </cell>
          <cell r="G775">
            <v>1</v>
          </cell>
          <cell r="H775">
            <v>1</v>
          </cell>
          <cell r="I775">
            <v>1</v>
          </cell>
          <cell r="J775">
            <v>1</v>
          </cell>
          <cell r="K775">
            <v>1</v>
          </cell>
          <cell r="L775">
            <v>1</v>
          </cell>
          <cell r="M775">
            <v>1</v>
          </cell>
          <cell r="N775" t="str">
            <v/>
          </cell>
          <cell r="O775" t="str">
            <v/>
          </cell>
          <cell r="P775" t="str">
            <v/>
          </cell>
          <cell r="Q775" t="str">
            <v/>
          </cell>
          <cell r="R775" t="str">
            <v/>
          </cell>
          <cell r="S775" t="str">
            <v/>
          </cell>
          <cell r="T775" t="str">
            <v/>
          </cell>
        </row>
        <row r="776">
          <cell r="C776">
            <v>1.0079831939994668</v>
          </cell>
          <cell r="D776">
            <v>1.2829597753635544</v>
          </cell>
          <cell r="E776">
            <v>0.97229269438095578</v>
          </cell>
          <cell r="F776">
            <v>1.0024526161989957</v>
          </cell>
          <cell r="G776">
            <v>0.99699287293375705</v>
          </cell>
          <cell r="H776">
            <v>0.97494961346902864</v>
          </cell>
          <cell r="I776">
            <v>1</v>
          </cell>
          <cell r="J776">
            <v>1</v>
          </cell>
          <cell r="K776">
            <v>1</v>
          </cell>
          <cell r="L776">
            <v>1</v>
          </cell>
          <cell r="M776" t="str">
            <v/>
          </cell>
          <cell r="N776" t="str">
            <v/>
          </cell>
          <cell r="O776" t="str">
            <v/>
          </cell>
          <cell r="P776" t="str">
            <v/>
          </cell>
          <cell r="Q776" t="str">
            <v/>
          </cell>
          <cell r="R776" t="str">
            <v/>
          </cell>
          <cell r="S776" t="str">
            <v/>
          </cell>
          <cell r="T776" t="str">
            <v/>
          </cell>
        </row>
        <row r="777">
          <cell r="C777">
            <v>0.996633747870182</v>
          </cell>
          <cell r="D777">
            <v>1.0025461077731763</v>
          </cell>
          <cell r="E777">
            <v>1.0014244170949229</v>
          </cell>
          <cell r="F777">
            <v>1</v>
          </cell>
          <cell r="G777">
            <v>1</v>
          </cell>
          <cell r="H777">
            <v>1</v>
          </cell>
          <cell r="I777">
            <v>1</v>
          </cell>
          <cell r="J777">
            <v>1</v>
          </cell>
          <cell r="K777">
            <v>1</v>
          </cell>
          <cell r="L777" t="str">
            <v/>
          </cell>
          <cell r="M777" t="str">
            <v/>
          </cell>
          <cell r="N777" t="str">
            <v/>
          </cell>
          <cell r="O777" t="str">
            <v/>
          </cell>
          <cell r="P777" t="str">
            <v/>
          </cell>
          <cell r="Q777" t="str">
            <v/>
          </cell>
          <cell r="R777" t="str">
            <v/>
          </cell>
          <cell r="S777" t="str">
            <v/>
          </cell>
          <cell r="T777" t="str">
            <v/>
          </cell>
        </row>
        <row r="778">
          <cell r="C778">
            <v>1.2265082072304923</v>
          </cell>
          <cell r="D778">
            <v>0.96726357893507109</v>
          </cell>
          <cell r="E778">
            <v>0.86260262396120102</v>
          </cell>
          <cell r="F778">
            <v>1.031379850676627</v>
          </cell>
          <cell r="G778">
            <v>1.0114250194792322</v>
          </cell>
          <cell r="H778">
            <v>1.1370591088322182</v>
          </cell>
          <cell r="I778">
            <v>1</v>
          </cell>
          <cell r="J778">
            <v>1</v>
          </cell>
          <cell r="K778" t="str">
            <v/>
          </cell>
          <cell r="L778" t="str">
            <v/>
          </cell>
          <cell r="M778" t="str">
            <v/>
          </cell>
          <cell r="N778" t="str">
            <v/>
          </cell>
          <cell r="O778" t="str">
            <v/>
          </cell>
          <cell r="P778" t="str">
            <v/>
          </cell>
          <cell r="Q778" t="str">
            <v/>
          </cell>
          <cell r="R778" t="str">
            <v/>
          </cell>
          <cell r="S778" t="str">
            <v/>
          </cell>
          <cell r="T778" t="str">
            <v/>
          </cell>
        </row>
        <row r="779">
          <cell r="C779">
            <v>0.99169224693435754</v>
          </cell>
          <cell r="D779">
            <v>0.6101448703777691</v>
          </cell>
          <cell r="E779">
            <v>1.1136411263904702</v>
          </cell>
          <cell r="F779">
            <v>1.0257911968408946</v>
          </cell>
          <cell r="G779">
            <v>1</v>
          </cell>
          <cell r="H779">
            <v>1</v>
          </cell>
          <cell r="I779">
            <v>0.97104819247979168</v>
          </cell>
          <cell r="J779" t="str">
            <v/>
          </cell>
          <cell r="K779" t="str">
            <v/>
          </cell>
          <cell r="L779" t="str">
            <v/>
          </cell>
          <cell r="M779" t="str">
            <v/>
          </cell>
          <cell r="N779" t="str">
            <v/>
          </cell>
          <cell r="O779" t="str">
            <v/>
          </cell>
          <cell r="P779" t="str">
            <v/>
          </cell>
          <cell r="Q779" t="str">
            <v/>
          </cell>
          <cell r="R779" t="str">
            <v/>
          </cell>
          <cell r="S779" t="str">
            <v/>
          </cell>
          <cell r="T779" t="str">
            <v/>
          </cell>
        </row>
        <row r="780">
          <cell r="C780">
            <v>1</v>
          </cell>
          <cell r="D780">
            <v>1</v>
          </cell>
          <cell r="E780">
            <v>1</v>
          </cell>
          <cell r="F780">
            <v>1</v>
          </cell>
          <cell r="G780">
            <v>1</v>
          </cell>
          <cell r="H780">
            <v>1</v>
          </cell>
          <cell r="I780" t="str">
            <v/>
          </cell>
          <cell r="J780" t="str">
            <v/>
          </cell>
          <cell r="K780" t="str">
            <v/>
          </cell>
          <cell r="L780" t="str">
            <v/>
          </cell>
          <cell r="M780" t="str">
            <v/>
          </cell>
          <cell r="N780" t="str">
            <v/>
          </cell>
          <cell r="O780" t="str">
            <v/>
          </cell>
          <cell r="P780" t="str">
            <v/>
          </cell>
          <cell r="Q780" t="str">
            <v/>
          </cell>
          <cell r="R780" t="str">
            <v/>
          </cell>
          <cell r="S780" t="str">
            <v/>
          </cell>
          <cell r="T780" t="str">
            <v/>
          </cell>
        </row>
        <row r="781">
          <cell r="C781">
            <v>1</v>
          </cell>
          <cell r="D781">
            <v>1</v>
          </cell>
          <cell r="E781">
            <v>1</v>
          </cell>
          <cell r="F781">
            <v>1</v>
          </cell>
          <cell r="G781">
            <v>1</v>
          </cell>
          <cell r="H781" t="str">
            <v/>
          </cell>
          <cell r="I781" t="str">
            <v/>
          </cell>
          <cell r="J781" t="str">
            <v/>
          </cell>
          <cell r="K781" t="str">
            <v/>
          </cell>
          <cell r="L781" t="str">
            <v/>
          </cell>
          <cell r="M781" t="str">
            <v/>
          </cell>
          <cell r="N781" t="str">
            <v/>
          </cell>
          <cell r="O781" t="str">
            <v/>
          </cell>
          <cell r="P781" t="str">
            <v/>
          </cell>
          <cell r="Q781" t="str">
            <v/>
          </cell>
          <cell r="R781" t="str">
            <v/>
          </cell>
          <cell r="S781" t="str">
            <v/>
          </cell>
          <cell r="T781" t="str">
            <v/>
          </cell>
        </row>
        <row r="782">
          <cell r="C782">
            <v>1.1226786833163329</v>
          </cell>
          <cell r="D782">
            <v>1</v>
          </cell>
          <cell r="E782">
            <v>1</v>
          </cell>
          <cell r="F782">
            <v>1</v>
          </cell>
          <cell r="G782" t="str">
            <v/>
          </cell>
          <cell r="H782" t="str">
            <v/>
          </cell>
          <cell r="I782" t="str">
            <v/>
          </cell>
          <cell r="J782" t="str">
            <v/>
          </cell>
          <cell r="K782" t="str">
            <v/>
          </cell>
          <cell r="L782" t="str">
            <v/>
          </cell>
          <cell r="M782" t="str">
            <v/>
          </cell>
          <cell r="N782" t="str">
            <v/>
          </cell>
          <cell r="O782" t="str">
            <v/>
          </cell>
          <cell r="P782" t="str">
            <v/>
          </cell>
          <cell r="Q782" t="str">
            <v/>
          </cell>
          <cell r="R782" t="str">
            <v/>
          </cell>
          <cell r="S782" t="str">
            <v/>
          </cell>
          <cell r="T782" t="str">
            <v/>
          </cell>
        </row>
        <row r="783">
          <cell r="C783">
            <v>1</v>
          </cell>
          <cell r="D783">
            <v>1</v>
          </cell>
          <cell r="E783">
            <v>1</v>
          </cell>
          <cell r="F783" t="str">
            <v/>
          </cell>
          <cell r="G783" t="str">
            <v/>
          </cell>
          <cell r="H783" t="str">
            <v/>
          </cell>
          <cell r="I783" t="str">
            <v/>
          </cell>
          <cell r="J783" t="str">
            <v/>
          </cell>
          <cell r="K783" t="str">
            <v/>
          </cell>
          <cell r="L783" t="str">
            <v/>
          </cell>
          <cell r="M783" t="str">
            <v/>
          </cell>
          <cell r="N783" t="str">
            <v/>
          </cell>
          <cell r="O783" t="str">
            <v/>
          </cell>
          <cell r="P783" t="str">
            <v/>
          </cell>
          <cell r="Q783" t="str">
            <v/>
          </cell>
          <cell r="R783" t="str">
            <v/>
          </cell>
          <cell r="S783" t="str">
            <v/>
          </cell>
          <cell r="T783" t="str">
            <v/>
          </cell>
        </row>
        <row r="784">
          <cell r="C784">
            <v>0.86370677458892697</v>
          </cell>
          <cell r="D784">
            <v>1.0346682948768948</v>
          </cell>
          <cell r="E784" t="str">
            <v/>
          </cell>
          <cell r="F784" t="str">
            <v/>
          </cell>
          <cell r="G784" t="str">
            <v/>
          </cell>
          <cell r="H784" t="str">
            <v/>
          </cell>
          <cell r="I784" t="str">
            <v/>
          </cell>
          <cell r="J784" t="str">
            <v/>
          </cell>
          <cell r="K784" t="str">
            <v/>
          </cell>
          <cell r="L784" t="str">
            <v/>
          </cell>
          <cell r="M784" t="str">
            <v/>
          </cell>
          <cell r="N784" t="str">
            <v/>
          </cell>
          <cell r="O784" t="str">
            <v/>
          </cell>
          <cell r="P784" t="str">
            <v/>
          </cell>
          <cell r="Q784" t="str">
            <v/>
          </cell>
          <cell r="R784" t="str">
            <v/>
          </cell>
          <cell r="S784" t="str">
            <v/>
          </cell>
          <cell r="T784" t="str">
            <v/>
          </cell>
        </row>
        <row r="785">
          <cell r="C785">
            <v>1.0612858015408519</v>
          </cell>
          <cell r="D785" t="str">
            <v/>
          </cell>
          <cell r="E785" t="str">
            <v/>
          </cell>
          <cell r="F785" t="str">
            <v/>
          </cell>
          <cell r="G785" t="str">
            <v/>
          </cell>
          <cell r="H785" t="str">
            <v/>
          </cell>
          <cell r="I785" t="str">
            <v/>
          </cell>
          <cell r="J785" t="str">
            <v/>
          </cell>
          <cell r="K785" t="str">
            <v/>
          </cell>
          <cell r="L785" t="str">
            <v/>
          </cell>
          <cell r="M785" t="str">
            <v/>
          </cell>
          <cell r="N785" t="str">
            <v/>
          </cell>
          <cell r="O785" t="str">
            <v/>
          </cell>
          <cell r="P785" t="str">
            <v/>
          </cell>
          <cell r="Q785" t="str">
            <v/>
          </cell>
          <cell r="R785" t="str">
            <v/>
          </cell>
          <cell r="S785" t="str">
            <v/>
          </cell>
          <cell r="T785" t="str">
            <v/>
          </cell>
        </row>
        <row r="786">
          <cell r="C786" t="str">
            <v/>
          </cell>
          <cell r="D786" t="str">
            <v/>
          </cell>
          <cell r="E786" t="str">
            <v/>
          </cell>
          <cell r="F786" t="str">
            <v/>
          </cell>
          <cell r="G786" t="str">
            <v/>
          </cell>
          <cell r="H786" t="str">
            <v/>
          </cell>
          <cell r="I786" t="str">
            <v/>
          </cell>
          <cell r="J786" t="str">
            <v/>
          </cell>
          <cell r="K786" t="str">
            <v/>
          </cell>
          <cell r="L786" t="str">
            <v/>
          </cell>
          <cell r="M786" t="str">
            <v/>
          </cell>
          <cell r="N786" t="str">
            <v/>
          </cell>
          <cell r="O786" t="str">
            <v/>
          </cell>
          <cell r="P786" t="str">
            <v/>
          </cell>
          <cell r="Q786" t="str">
            <v/>
          </cell>
          <cell r="R786" t="str">
            <v/>
          </cell>
          <cell r="S786" t="str">
            <v/>
          </cell>
          <cell r="T786" t="str">
            <v/>
          </cell>
        </row>
        <row r="808">
          <cell r="C808">
            <v>1.2436006275</v>
          </cell>
          <cell r="D808">
            <v>1.1305460249999999</v>
          </cell>
          <cell r="E808">
            <v>1.0923149999999999</v>
          </cell>
          <cell r="F808">
            <v>1.0605</v>
          </cell>
          <cell r="G808">
            <v>1.05</v>
          </cell>
          <cell r="H808">
            <v>1</v>
          </cell>
          <cell r="I808">
            <v>1</v>
          </cell>
          <cell r="J808">
            <v>1</v>
          </cell>
          <cell r="K808">
            <v>1</v>
          </cell>
          <cell r="L808">
            <v>1</v>
          </cell>
          <cell r="M808">
            <v>1</v>
          </cell>
          <cell r="N808">
            <v>1</v>
          </cell>
          <cell r="O808">
            <v>1</v>
          </cell>
          <cell r="P808">
            <v>1</v>
          </cell>
          <cell r="Q808">
            <v>1</v>
          </cell>
          <cell r="R808">
            <v>1</v>
          </cell>
          <cell r="S808">
            <v>1</v>
          </cell>
          <cell r="T808">
            <v>1</v>
          </cell>
        </row>
        <row r="821">
          <cell r="C821">
            <v>807823</v>
          </cell>
          <cell r="D821">
            <v>807601</v>
          </cell>
          <cell r="E821">
            <v>795498</v>
          </cell>
          <cell r="F821">
            <v>792747</v>
          </cell>
          <cell r="G821">
            <v>793243</v>
          </cell>
          <cell r="H821">
            <v>793243</v>
          </cell>
          <cell r="I821">
            <v>793243</v>
          </cell>
          <cell r="J821">
            <v>793243</v>
          </cell>
          <cell r="K821">
            <v>793243</v>
          </cell>
          <cell r="L821">
            <v>793243</v>
          </cell>
          <cell r="M821">
            <v>793243</v>
          </cell>
          <cell r="N821">
            <v>793243</v>
          </cell>
          <cell r="O821">
            <v>793243.37</v>
          </cell>
          <cell r="P821">
            <v>793243</v>
          </cell>
          <cell r="Q821">
            <v>793243</v>
          </cell>
          <cell r="R821">
            <v>793243.37</v>
          </cell>
          <cell r="S821">
            <v>793243.37</v>
          </cell>
          <cell r="T821">
            <v>793243.37</v>
          </cell>
        </row>
        <row r="822">
          <cell r="C822">
            <v>581791</v>
          </cell>
          <cell r="D822">
            <v>327313</v>
          </cell>
          <cell r="E822">
            <v>334489</v>
          </cell>
          <cell r="F822">
            <v>341873</v>
          </cell>
          <cell r="G822">
            <v>450707</v>
          </cell>
          <cell r="H822">
            <v>450707</v>
          </cell>
          <cell r="I822">
            <v>437070</v>
          </cell>
          <cell r="J822">
            <v>437070</v>
          </cell>
          <cell r="K822">
            <v>437070</v>
          </cell>
          <cell r="L822">
            <v>437070</v>
          </cell>
          <cell r="M822">
            <v>437070</v>
          </cell>
          <cell r="N822">
            <v>437070.19</v>
          </cell>
          <cell r="O822">
            <v>437070</v>
          </cell>
          <cell r="P822">
            <v>437070</v>
          </cell>
          <cell r="Q822">
            <v>437070.19</v>
          </cell>
          <cell r="R822">
            <v>437070.19</v>
          </cell>
          <cell r="S822">
            <v>437070.19</v>
          </cell>
          <cell r="T822">
            <v>437070.19</v>
          </cell>
        </row>
        <row r="823">
          <cell r="C823">
            <v>1141207</v>
          </cell>
          <cell r="D823">
            <v>1151006</v>
          </cell>
          <cell r="E823">
            <v>1223100</v>
          </cell>
          <cell r="F823">
            <v>1223100</v>
          </cell>
          <cell r="G823">
            <v>1223100</v>
          </cell>
          <cell r="H823">
            <v>1223100</v>
          </cell>
          <cell r="I823">
            <v>1223100</v>
          </cell>
          <cell r="J823">
            <v>1223100</v>
          </cell>
          <cell r="K823">
            <v>1223100</v>
          </cell>
          <cell r="L823">
            <v>1223100</v>
          </cell>
          <cell r="M823">
            <v>1223100.43</v>
          </cell>
          <cell r="N823">
            <v>1223100</v>
          </cell>
          <cell r="O823">
            <v>1223100</v>
          </cell>
          <cell r="P823">
            <v>1223100.43</v>
          </cell>
          <cell r="Q823">
            <v>1223100.43</v>
          </cell>
          <cell r="R823">
            <v>1223100.43</v>
          </cell>
          <cell r="S823">
            <v>1223100.43</v>
          </cell>
          <cell r="T823">
            <v>1223100.43</v>
          </cell>
        </row>
        <row r="824">
          <cell r="C824">
            <v>305695</v>
          </cell>
          <cell r="D824">
            <v>179078</v>
          </cell>
          <cell r="E824">
            <v>183745</v>
          </cell>
          <cell r="F824">
            <v>183745</v>
          </cell>
          <cell r="G824">
            <v>183745</v>
          </cell>
          <cell r="H824">
            <v>183745</v>
          </cell>
          <cell r="I824">
            <v>183745</v>
          </cell>
          <cell r="J824">
            <v>183745</v>
          </cell>
          <cell r="K824">
            <v>183745</v>
          </cell>
          <cell r="L824">
            <v>183745.06</v>
          </cell>
          <cell r="M824">
            <v>183745</v>
          </cell>
          <cell r="N824">
            <v>183745</v>
          </cell>
          <cell r="O824">
            <v>183745.06</v>
          </cell>
          <cell r="P824">
            <v>183745.06</v>
          </cell>
          <cell r="Q824">
            <v>183745.06</v>
          </cell>
          <cell r="R824">
            <v>183745.06</v>
          </cell>
          <cell r="S824">
            <v>183745.06</v>
          </cell>
          <cell r="T824">
            <v>183745.06000000003</v>
          </cell>
        </row>
        <row r="825">
          <cell r="C825">
            <v>414058</v>
          </cell>
          <cell r="D825">
            <v>469639</v>
          </cell>
          <cell r="E825">
            <v>477076</v>
          </cell>
          <cell r="F825">
            <v>477076</v>
          </cell>
          <cell r="G825">
            <v>477076</v>
          </cell>
          <cell r="H825">
            <v>477076</v>
          </cell>
          <cell r="I825">
            <v>477076</v>
          </cell>
          <cell r="J825">
            <v>477076</v>
          </cell>
          <cell r="K825">
            <v>477075.51</v>
          </cell>
          <cell r="L825">
            <v>477076</v>
          </cell>
          <cell r="M825">
            <v>477076</v>
          </cell>
          <cell r="N825">
            <v>477075.51</v>
          </cell>
          <cell r="O825">
            <v>477075.51</v>
          </cell>
          <cell r="P825">
            <v>477075.51</v>
          </cell>
          <cell r="Q825">
            <v>477075.51</v>
          </cell>
          <cell r="R825">
            <v>477075.51</v>
          </cell>
          <cell r="S825">
            <v>477075.51</v>
          </cell>
          <cell r="T825">
            <v>477075.51</v>
          </cell>
        </row>
        <row r="826">
          <cell r="C826">
            <v>1485561</v>
          </cell>
          <cell r="D826">
            <v>1595416</v>
          </cell>
          <cell r="E826">
            <v>1986425</v>
          </cell>
          <cell r="F826">
            <v>2083653</v>
          </cell>
          <cell r="G826">
            <v>2411089</v>
          </cell>
          <cell r="H826">
            <v>2411089</v>
          </cell>
          <cell r="I826">
            <v>2411089</v>
          </cell>
          <cell r="J826">
            <v>2411089.2599999998</v>
          </cell>
          <cell r="K826">
            <v>2411089</v>
          </cell>
          <cell r="L826">
            <v>2411089</v>
          </cell>
          <cell r="M826">
            <v>2411089.2599999998</v>
          </cell>
          <cell r="N826">
            <v>2411089.2599999998</v>
          </cell>
          <cell r="O826">
            <v>2411089.2599999998</v>
          </cell>
          <cell r="P826">
            <v>2411089.2599999998</v>
          </cell>
          <cell r="Q826">
            <v>2411089.2599999998</v>
          </cell>
          <cell r="R826">
            <v>2411089.2599999998</v>
          </cell>
          <cell r="S826">
            <v>2411089.2599999998</v>
          </cell>
          <cell r="T826">
            <v>2411089.2600000002</v>
          </cell>
        </row>
        <row r="827">
          <cell r="C827">
            <v>758105</v>
          </cell>
          <cell r="D827">
            <v>753069</v>
          </cell>
          <cell r="E827">
            <v>631006</v>
          </cell>
          <cell r="F827">
            <v>631006</v>
          </cell>
          <cell r="G827">
            <v>631006</v>
          </cell>
          <cell r="H827">
            <v>631006</v>
          </cell>
          <cell r="I827">
            <v>631005.93000000005</v>
          </cell>
          <cell r="J827">
            <v>631006</v>
          </cell>
          <cell r="K827">
            <v>631006</v>
          </cell>
          <cell r="L827">
            <v>631005.93000000005</v>
          </cell>
          <cell r="M827">
            <v>631005.93000000005</v>
          </cell>
          <cell r="N827">
            <v>631005.93000000005</v>
          </cell>
          <cell r="O827">
            <v>631005.93000000005</v>
          </cell>
          <cell r="P827">
            <v>631005.93000000005</v>
          </cell>
          <cell r="Q827">
            <v>631005.93000000005</v>
          </cell>
          <cell r="R827">
            <v>631005.93000000005</v>
          </cell>
          <cell r="S827">
            <v>631005.93000000005</v>
          </cell>
          <cell r="T827">
            <v>631005.92999999993</v>
          </cell>
        </row>
        <row r="828">
          <cell r="C828">
            <v>338398</v>
          </cell>
          <cell r="D828">
            <v>389043</v>
          </cell>
          <cell r="E828">
            <v>288889</v>
          </cell>
          <cell r="F828">
            <v>288469</v>
          </cell>
          <cell r="G828">
            <v>293311</v>
          </cell>
          <cell r="H828">
            <v>293311.09000000003</v>
          </cell>
          <cell r="I828">
            <v>293311</v>
          </cell>
          <cell r="J828">
            <v>293311</v>
          </cell>
          <cell r="K828">
            <v>293311.09000000003</v>
          </cell>
          <cell r="L828">
            <v>293311.09000000003</v>
          </cell>
          <cell r="M828">
            <v>293311.09000000003</v>
          </cell>
          <cell r="N828">
            <v>293311.09000000003</v>
          </cell>
          <cell r="O828">
            <v>293311.09000000003</v>
          </cell>
          <cell r="P828">
            <v>293311.09000000003</v>
          </cell>
          <cell r="Q828">
            <v>293311.09000000003</v>
          </cell>
          <cell r="R828">
            <v>293311.08999999997</v>
          </cell>
          <cell r="S828">
            <v>293311.08999999997</v>
          </cell>
          <cell r="T828">
            <v>293311.08999999997</v>
          </cell>
        </row>
        <row r="829">
          <cell r="C829">
            <v>408844</v>
          </cell>
          <cell r="D829">
            <v>673105</v>
          </cell>
          <cell r="E829">
            <v>655866</v>
          </cell>
          <cell r="F829">
            <v>655866</v>
          </cell>
          <cell r="G829">
            <v>655865.94999999995</v>
          </cell>
          <cell r="H829">
            <v>655866</v>
          </cell>
          <cell r="I829">
            <v>655866</v>
          </cell>
          <cell r="J829">
            <v>655865.94999999995</v>
          </cell>
          <cell r="K829">
            <v>655865.94999999995</v>
          </cell>
          <cell r="L829">
            <v>655865.94999999995</v>
          </cell>
          <cell r="M829">
            <v>655865.94999999995</v>
          </cell>
          <cell r="N829">
            <v>655865.94999999995</v>
          </cell>
          <cell r="O829">
            <v>655865.94999999995</v>
          </cell>
          <cell r="P829">
            <v>655865.94999999995</v>
          </cell>
          <cell r="Q829">
            <v>655865.95000000007</v>
          </cell>
          <cell r="R829">
            <v>655865.95000000007</v>
          </cell>
          <cell r="S829">
            <v>655865.95000000007</v>
          </cell>
          <cell r="T829">
            <v>655865.95000000007</v>
          </cell>
        </row>
        <row r="830">
          <cell r="C830">
            <v>454372</v>
          </cell>
          <cell r="D830">
            <v>423348</v>
          </cell>
          <cell r="E830">
            <v>410742</v>
          </cell>
          <cell r="F830">
            <v>410742.48</v>
          </cell>
          <cell r="G830">
            <v>410742</v>
          </cell>
          <cell r="H830">
            <v>410742</v>
          </cell>
          <cell r="I830">
            <v>410742.48</v>
          </cell>
          <cell r="J830">
            <v>410742.48</v>
          </cell>
          <cell r="K830">
            <v>410742.48</v>
          </cell>
          <cell r="L830">
            <v>410742.48</v>
          </cell>
          <cell r="M830">
            <v>410742.48</v>
          </cell>
          <cell r="N830">
            <v>410742.48</v>
          </cell>
          <cell r="O830">
            <v>410742.48</v>
          </cell>
          <cell r="P830">
            <v>410742.48</v>
          </cell>
          <cell r="Q830">
            <v>410742.48</v>
          </cell>
          <cell r="R830">
            <v>410742.48</v>
          </cell>
          <cell r="S830">
            <v>410742.48</v>
          </cell>
          <cell r="T830">
            <v>410742.48</v>
          </cell>
        </row>
        <row r="831">
          <cell r="C831">
            <v>774965</v>
          </cell>
          <cell r="D831">
            <v>349174</v>
          </cell>
          <cell r="E831">
            <v>366706.84</v>
          </cell>
          <cell r="F831">
            <v>353669</v>
          </cell>
          <cell r="G831">
            <v>354490</v>
          </cell>
          <cell r="H831">
            <v>354489.9</v>
          </cell>
          <cell r="I831">
            <v>354489.9</v>
          </cell>
          <cell r="J831">
            <v>354489.9</v>
          </cell>
          <cell r="K831">
            <v>354489.9</v>
          </cell>
          <cell r="L831">
            <v>354489.9</v>
          </cell>
          <cell r="M831">
            <v>354489.9</v>
          </cell>
          <cell r="N831">
            <v>354489.9</v>
          </cell>
          <cell r="O831">
            <v>354489.89999999991</v>
          </cell>
          <cell r="P831">
            <v>354489.89999999991</v>
          </cell>
          <cell r="Q831">
            <v>354489.89999999991</v>
          </cell>
          <cell r="R831">
            <v>354489.89999999991</v>
          </cell>
          <cell r="S831">
            <v>354489.89999999991</v>
          </cell>
          <cell r="T831" t="str">
            <v/>
          </cell>
        </row>
        <row r="832">
          <cell r="C832">
            <v>806667</v>
          </cell>
          <cell r="D832">
            <v>846834.91</v>
          </cell>
          <cell r="E832">
            <v>881275</v>
          </cell>
          <cell r="F832">
            <v>1087207</v>
          </cell>
          <cell r="G832">
            <v>909786.15</v>
          </cell>
          <cell r="H832">
            <v>1766786.15</v>
          </cell>
          <cell r="I832">
            <v>1755383.59</v>
          </cell>
          <cell r="J832">
            <v>1755383.59</v>
          </cell>
          <cell r="K832">
            <v>1755383.59</v>
          </cell>
          <cell r="L832">
            <v>1755383.59</v>
          </cell>
          <cell r="M832">
            <v>1755383.59</v>
          </cell>
          <cell r="N832">
            <v>1755383.5900000003</v>
          </cell>
          <cell r="O832">
            <v>1755383.5900000003</v>
          </cell>
          <cell r="P832">
            <v>1755383.5900000003</v>
          </cell>
          <cell r="Q832">
            <v>1755383.5900000003</v>
          </cell>
          <cell r="R832">
            <v>1755383.5900000003</v>
          </cell>
          <cell r="S832" t="str">
            <v/>
          </cell>
          <cell r="T832" t="str">
            <v/>
          </cell>
        </row>
        <row r="833">
          <cell r="C833">
            <v>979555.08</v>
          </cell>
          <cell r="D833">
            <v>952197</v>
          </cell>
          <cell r="E833">
            <v>942971</v>
          </cell>
          <cell r="F833">
            <v>942042.91</v>
          </cell>
          <cell r="G833">
            <v>930254.19</v>
          </cell>
          <cell r="H833">
            <v>930254.19</v>
          </cell>
          <cell r="I833">
            <v>930254.19</v>
          </cell>
          <cell r="J833">
            <v>930254.19</v>
          </cell>
          <cell r="K833">
            <v>930254.19</v>
          </cell>
          <cell r="L833">
            <v>930254.19</v>
          </cell>
          <cell r="M833">
            <v>930254.18999999983</v>
          </cell>
          <cell r="N833">
            <v>930254.18999999983</v>
          </cell>
          <cell r="O833">
            <v>930254.18999999983</v>
          </cell>
          <cell r="P833">
            <v>930254.18999999983</v>
          </cell>
          <cell r="Q833">
            <v>930254.18999999983</v>
          </cell>
          <cell r="R833" t="str">
            <v/>
          </cell>
          <cell r="S833" t="str">
            <v/>
          </cell>
          <cell r="T833" t="str">
            <v/>
          </cell>
        </row>
        <row r="834">
          <cell r="C834">
            <v>108951</v>
          </cell>
          <cell r="D834">
            <v>793483</v>
          </cell>
          <cell r="E834">
            <v>792332.64</v>
          </cell>
          <cell r="F834">
            <v>680820.68</v>
          </cell>
          <cell r="G834">
            <v>680820.68</v>
          </cell>
          <cell r="H834">
            <v>680820.68</v>
          </cell>
          <cell r="I834">
            <v>680820.68</v>
          </cell>
          <cell r="J834">
            <v>680820.68</v>
          </cell>
          <cell r="K834">
            <v>680820.68</v>
          </cell>
          <cell r="L834">
            <v>680820.67999999982</v>
          </cell>
          <cell r="M834">
            <v>680820.67999999982</v>
          </cell>
          <cell r="N834">
            <v>680820.67999999982</v>
          </cell>
          <cell r="O834">
            <v>680820.67999999982</v>
          </cell>
          <cell r="P834">
            <v>680820.67999999982</v>
          </cell>
          <cell r="Q834" t="str">
            <v/>
          </cell>
          <cell r="R834" t="str">
            <v/>
          </cell>
          <cell r="S834" t="str">
            <v/>
          </cell>
          <cell r="T834" t="str">
            <v/>
          </cell>
        </row>
        <row r="835">
          <cell r="C835">
            <v>1391552</v>
          </cell>
          <cell r="D835">
            <v>1670933.28</v>
          </cell>
          <cell r="E835">
            <v>1649818.96</v>
          </cell>
          <cell r="F835">
            <v>1842367.71</v>
          </cell>
          <cell r="G835">
            <v>1862367.71</v>
          </cell>
          <cell r="H835">
            <v>1846888.94</v>
          </cell>
          <cell r="I835">
            <v>1846888.94</v>
          </cell>
          <cell r="J835">
            <v>1846888.94</v>
          </cell>
          <cell r="K835">
            <v>1846888.94</v>
          </cell>
          <cell r="L835">
            <v>1846888.94</v>
          </cell>
          <cell r="M835">
            <v>1846888.94</v>
          </cell>
          <cell r="N835">
            <v>1846888.94</v>
          </cell>
          <cell r="O835">
            <v>1846888.94</v>
          </cell>
          <cell r="P835" t="str">
            <v/>
          </cell>
          <cell r="Q835" t="str">
            <v/>
          </cell>
          <cell r="R835" t="str">
            <v/>
          </cell>
          <cell r="S835" t="str">
            <v/>
          </cell>
          <cell r="T835" t="str">
            <v/>
          </cell>
        </row>
        <row r="836">
          <cell r="C836">
            <v>5574405.4699999979</v>
          </cell>
          <cell r="D836">
            <v>4980029.5052941153</v>
          </cell>
          <cell r="E836">
            <v>4708660.8992009023</v>
          </cell>
          <cell r="F836">
            <v>4794044.2392009031</v>
          </cell>
          <cell r="G836">
            <v>4787697.7592009054</v>
          </cell>
          <cell r="H836">
            <v>4787697.7592009054</v>
          </cell>
          <cell r="I836">
            <v>4787697.7592009054</v>
          </cell>
          <cell r="J836">
            <v>4787697.7592009027</v>
          </cell>
          <cell r="K836">
            <v>4787697.7592009027</v>
          </cell>
          <cell r="L836">
            <v>4787697.7592009027</v>
          </cell>
          <cell r="M836">
            <v>4787697.7592009027</v>
          </cell>
          <cell r="N836">
            <v>4787697.7592009027</v>
          </cell>
          <cell r="O836" t="str">
            <v/>
          </cell>
          <cell r="P836" t="str">
            <v/>
          </cell>
          <cell r="Q836" t="str">
            <v/>
          </cell>
          <cell r="R836" t="str">
            <v/>
          </cell>
          <cell r="S836" t="str">
            <v/>
          </cell>
          <cell r="T836" t="str">
            <v/>
          </cell>
        </row>
        <row r="837">
          <cell r="C837">
            <v>4014053.16</v>
          </cell>
          <cell r="D837">
            <v>4902883.84</v>
          </cell>
          <cell r="E837">
            <v>6024056.059856616</v>
          </cell>
          <cell r="F837">
            <v>5900939.5055131325</v>
          </cell>
          <cell r="G837">
            <v>5915939.5055131325</v>
          </cell>
          <cell r="H837">
            <v>5897503.0555131324</v>
          </cell>
          <cell r="I837">
            <v>5744383.0255131312</v>
          </cell>
          <cell r="J837">
            <v>5744383.0255131312</v>
          </cell>
          <cell r="K837">
            <v>5744383.0255131312</v>
          </cell>
          <cell r="L837">
            <v>5744383.0255131312</v>
          </cell>
          <cell r="M837">
            <v>5744383.0255131312</v>
          </cell>
          <cell r="N837" t="str">
            <v/>
          </cell>
          <cell r="O837" t="str">
            <v/>
          </cell>
          <cell r="P837" t="str">
            <v/>
          </cell>
          <cell r="Q837" t="str">
            <v/>
          </cell>
          <cell r="R837" t="str">
            <v/>
          </cell>
          <cell r="S837" t="str">
            <v/>
          </cell>
          <cell r="T837" t="str">
            <v/>
          </cell>
        </row>
        <row r="838">
          <cell r="C838">
            <v>7422161.1699999999</v>
          </cell>
          <cell r="D838">
            <v>7192570.4717358677</v>
          </cell>
          <cell r="E838">
            <v>6302995.7694871798</v>
          </cell>
          <cell r="F838">
            <v>6446547.6420272347</v>
          </cell>
          <cell r="G838">
            <v>6446547.6420272347</v>
          </cell>
          <cell r="H838">
            <v>6446547.6420272347</v>
          </cell>
          <cell r="I838">
            <v>6446547.6420272347</v>
          </cell>
          <cell r="J838">
            <v>6446547.6420272347</v>
          </cell>
          <cell r="K838">
            <v>6446547.6420272347</v>
          </cell>
          <cell r="L838">
            <v>6446547.6420272347</v>
          </cell>
          <cell r="M838" t="str">
            <v/>
          </cell>
          <cell r="N838" t="str">
            <v/>
          </cell>
          <cell r="O838" t="str">
            <v/>
          </cell>
          <cell r="P838" t="str">
            <v/>
          </cell>
          <cell r="Q838" t="str">
            <v/>
          </cell>
          <cell r="R838" t="str">
            <v/>
          </cell>
          <cell r="S838" t="str">
            <v/>
          </cell>
          <cell r="T838" t="str">
            <v/>
          </cell>
        </row>
        <row r="839">
          <cell r="C839">
            <v>2401896.7200000002</v>
          </cell>
          <cell r="D839">
            <v>2945946.04</v>
          </cell>
          <cell r="E839">
            <v>2849506.31</v>
          </cell>
          <cell r="F839">
            <v>2457991.6199999996</v>
          </cell>
          <cell r="G839">
            <v>2535123.0299999998</v>
          </cell>
          <cell r="H839">
            <v>2564086.86</v>
          </cell>
          <cell r="I839">
            <v>2915518.3200000003</v>
          </cell>
          <cell r="J839">
            <v>2915518.3200000003</v>
          </cell>
          <cell r="K839">
            <v>2915518.3200000003</v>
          </cell>
          <cell r="L839" t="str">
            <v/>
          </cell>
          <cell r="M839" t="str">
            <v/>
          </cell>
          <cell r="N839" t="str">
            <v/>
          </cell>
          <cell r="O839" t="str">
            <v/>
          </cell>
          <cell r="P839" t="str">
            <v/>
          </cell>
          <cell r="Q839" t="str">
            <v/>
          </cell>
          <cell r="R839" t="str">
            <v/>
          </cell>
          <cell r="S839" t="str">
            <v/>
          </cell>
          <cell r="T839" t="str">
            <v/>
          </cell>
        </row>
        <row r="840">
          <cell r="C840">
            <v>4903138.03</v>
          </cell>
          <cell r="D840">
            <v>4862403.97</v>
          </cell>
          <cell r="E840">
            <v>2966770.84</v>
          </cell>
          <cell r="F840">
            <v>3303918.0199999996</v>
          </cell>
          <cell r="G840">
            <v>3389130.0199999996</v>
          </cell>
          <cell r="H840">
            <v>3389130.0199999996</v>
          </cell>
          <cell r="I840">
            <v>3389130.0199999996</v>
          </cell>
          <cell r="J840">
            <v>3291008.58</v>
          </cell>
          <cell r="K840" t="str">
            <v/>
          </cell>
          <cell r="L840" t="str">
            <v/>
          </cell>
          <cell r="M840" t="str">
            <v/>
          </cell>
          <cell r="N840" t="str">
            <v/>
          </cell>
          <cell r="O840" t="str">
            <v/>
          </cell>
          <cell r="P840" t="str">
            <v/>
          </cell>
          <cell r="Q840" t="str">
            <v/>
          </cell>
          <cell r="R840" t="str">
            <v/>
          </cell>
          <cell r="S840" t="str">
            <v/>
          </cell>
          <cell r="T840" t="str">
            <v/>
          </cell>
        </row>
        <row r="841">
          <cell r="C841">
            <v>7500000</v>
          </cell>
          <cell r="D841">
            <v>7500000</v>
          </cell>
          <cell r="E841">
            <v>7500000</v>
          </cell>
          <cell r="F841">
            <v>7500000</v>
          </cell>
          <cell r="G841">
            <v>7500000</v>
          </cell>
          <cell r="H841">
            <v>7500000</v>
          </cell>
          <cell r="I841">
            <v>7500000</v>
          </cell>
          <cell r="J841" t="str">
            <v/>
          </cell>
          <cell r="K841" t="str">
            <v/>
          </cell>
          <cell r="L841" t="str">
            <v/>
          </cell>
          <cell r="M841" t="str">
            <v/>
          </cell>
          <cell r="N841" t="str">
            <v/>
          </cell>
          <cell r="O841" t="str">
            <v/>
          </cell>
          <cell r="P841" t="str">
            <v/>
          </cell>
          <cell r="Q841" t="str">
            <v/>
          </cell>
          <cell r="R841" t="str">
            <v/>
          </cell>
          <cell r="S841" t="str">
            <v/>
          </cell>
          <cell r="T841" t="str">
            <v/>
          </cell>
        </row>
        <row r="842">
          <cell r="C842">
            <v>7500000</v>
          </cell>
          <cell r="D842">
            <v>7500000</v>
          </cell>
          <cell r="E842">
            <v>7500000</v>
          </cell>
          <cell r="F842">
            <v>7500000</v>
          </cell>
          <cell r="G842">
            <v>7500000</v>
          </cell>
          <cell r="H842">
            <v>7500000</v>
          </cell>
          <cell r="I842" t="str">
            <v/>
          </cell>
          <cell r="J842" t="str">
            <v/>
          </cell>
          <cell r="K842" t="str">
            <v/>
          </cell>
          <cell r="L842" t="str">
            <v/>
          </cell>
          <cell r="M842" t="str">
            <v/>
          </cell>
          <cell r="N842" t="str">
            <v/>
          </cell>
          <cell r="O842" t="str">
            <v/>
          </cell>
          <cell r="P842" t="str">
            <v/>
          </cell>
          <cell r="Q842" t="str">
            <v/>
          </cell>
          <cell r="R842" t="str">
            <v/>
          </cell>
          <cell r="S842" t="str">
            <v/>
          </cell>
          <cell r="T842" t="str">
            <v/>
          </cell>
        </row>
        <row r="843">
          <cell r="C843">
            <v>8907268.0800000001</v>
          </cell>
          <cell r="D843">
            <v>10000000</v>
          </cell>
          <cell r="E843">
            <v>10000000</v>
          </cell>
          <cell r="F843">
            <v>10000000</v>
          </cell>
          <cell r="G843">
            <v>10000000</v>
          </cell>
          <cell r="H843" t="str">
            <v/>
          </cell>
          <cell r="I843" t="str">
            <v/>
          </cell>
          <cell r="J843" t="str">
            <v/>
          </cell>
          <cell r="K843" t="str">
            <v/>
          </cell>
          <cell r="L843" t="str">
            <v/>
          </cell>
          <cell r="M843" t="str">
            <v/>
          </cell>
          <cell r="N843" t="str">
            <v/>
          </cell>
          <cell r="O843" t="str">
            <v/>
          </cell>
          <cell r="P843" t="str">
            <v/>
          </cell>
          <cell r="Q843" t="str">
            <v/>
          </cell>
          <cell r="R843" t="str">
            <v/>
          </cell>
          <cell r="S843" t="str">
            <v/>
          </cell>
          <cell r="T843" t="str">
            <v/>
          </cell>
        </row>
        <row r="844">
          <cell r="C844">
            <v>10000000</v>
          </cell>
          <cell r="D844">
            <v>10000000</v>
          </cell>
          <cell r="E844">
            <v>10000000</v>
          </cell>
          <cell r="F844">
            <v>10000000</v>
          </cell>
          <cell r="G844" t="str">
            <v/>
          </cell>
          <cell r="H844" t="str">
            <v/>
          </cell>
          <cell r="I844" t="str">
            <v/>
          </cell>
          <cell r="J844" t="str">
            <v/>
          </cell>
          <cell r="K844" t="str">
            <v/>
          </cell>
          <cell r="L844" t="str">
            <v/>
          </cell>
          <cell r="M844" t="str">
            <v/>
          </cell>
          <cell r="N844" t="str">
            <v/>
          </cell>
          <cell r="O844" t="str">
            <v/>
          </cell>
          <cell r="P844" t="str">
            <v/>
          </cell>
          <cell r="Q844" t="str">
            <v/>
          </cell>
          <cell r="R844" t="str">
            <v/>
          </cell>
          <cell r="S844" t="str">
            <v/>
          </cell>
          <cell r="T844" t="str">
            <v/>
          </cell>
        </row>
        <row r="845">
          <cell r="C845">
            <v>3755794.8200000003</v>
          </cell>
          <cell r="D845">
            <v>3243905.4299999997</v>
          </cell>
          <cell r="E845">
            <v>3356366.1</v>
          </cell>
          <cell r="F845" t="str">
            <v/>
          </cell>
          <cell r="G845" t="str">
            <v/>
          </cell>
          <cell r="H845" t="str">
            <v/>
          </cell>
          <cell r="I845" t="str">
            <v/>
          </cell>
          <cell r="J845" t="str">
            <v/>
          </cell>
          <cell r="K845" t="str">
            <v/>
          </cell>
          <cell r="L845" t="str">
            <v/>
          </cell>
          <cell r="M845" t="str">
            <v/>
          </cell>
          <cell r="N845" t="str">
            <v/>
          </cell>
          <cell r="O845" t="str">
            <v/>
          </cell>
          <cell r="P845" t="str">
            <v/>
          </cell>
          <cell r="Q845" t="str">
            <v/>
          </cell>
          <cell r="R845" t="str">
            <v/>
          </cell>
          <cell r="S845" t="str">
            <v/>
          </cell>
          <cell r="T845" t="str">
            <v/>
          </cell>
        </row>
        <row r="846">
          <cell r="C846">
            <v>8872944.5700000003</v>
          </cell>
          <cell r="D846">
            <v>9416730.0899999999</v>
          </cell>
          <cell r="E846" t="str">
            <v/>
          </cell>
          <cell r="F846" t="str">
            <v/>
          </cell>
          <cell r="G846" t="str">
            <v/>
          </cell>
          <cell r="H846" t="str">
            <v/>
          </cell>
          <cell r="I846" t="str">
            <v/>
          </cell>
          <cell r="J846" t="str">
            <v/>
          </cell>
          <cell r="K846" t="str">
            <v/>
          </cell>
          <cell r="L846" t="str">
            <v/>
          </cell>
          <cell r="M846" t="str">
            <v/>
          </cell>
          <cell r="N846" t="str">
            <v/>
          </cell>
          <cell r="O846" t="str">
            <v/>
          </cell>
          <cell r="P846" t="str">
            <v/>
          </cell>
          <cell r="Q846" t="str">
            <v/>
          </cell>
          <cell r="R846" t="str">
            <v/>
          </cell>
          <cell r="S846" t="str">
            <v/>
          </cell>
          <cell r="T846" t="str">
            <v/>
          </cell>
        </row>
        <row r="847">
          <cell r="C847">
            <v>10000000</v>
          </cell>
          <cell r="D847" t="str">
            <v/>
          </cell>
          <cell r="E847" t="str">
            <v/>
          </cell>
          <cell r="F847" t="str">
            <v/>
          </cell>
          <cell r="G847" t="str">
            <v/>
          </cell>
          <cell r="H847" t="str">
            <v/>
          </cell>
          <cell r="I847" t="str">
            <v/>
          </cell>
          <cell r="J847" t="str">
            <v/>
          </cell>
          <cell r="K847" t="str">
            <v/>
          </cell>
          <cell r="L847" t="str">
            <v/>
          </cell>
          <cell r="M847" t="str">
            <v/>
          </cell>
          <cell r="N847" t="str">
            <v/>
          </cell>
          <cell r="O847" t="str">
            <v/>
          </cell>
          <cell r="P847" t="str">
            <v/>
          </cell>
          <cell r="Q847" t="str">
            <v/>
          </cell>
          <cell r="R847" t="str">
            <v/>
          </cell>
          <cell r="S847" t="str">
            <v/>
          </cell>
          <cell r="T847" t="str">
            <v/>
          </cell>
        </row>
        <row r="852">
          <cell r="C852">
            <v>0.99972518732445104</v>
          </cell>
          <cell r="D852">
            <v>0.98501363916092233</v>
          </cell>
          <cell r="E852">
            <v>0.99654178891713119</v>
          </cell>
          <cell r="F852">
            <v>1.0006256725033333</v>
          </cell>
          <cell r="G852">
            <v>1</v>
          </cell>
          <cell r="H852">
            <v>1</v>
          </cell>
          <cell r="I852">
            <v>1</v>
          </cell>
          <cell r="J852">
            <v>1</v>
          </cell>
          <cell r="K852">
            <v>1</v>
          </cell>
          <cell r="L852">
            <v>1</v>
          </cell>
          <cell r="M852">
            <v>1</v>
          </cell>
          <cell r="N852">
            <v>1.000000466439666</v>
          </cell>
          <cell r="O852">
            <v>0.99999953356055149</v>
          </cell>
          <cell r="P852">
            <v>1</v>
          </cell>
          <cell r="Q852">
            <v>1.000000466439666</v>
          </cell>
          <cell r="R852">
            <v>1</v>
          </cell>
          <cell r="S852">
            <v>1</v>
          </cell>
          <cell r="T852" t="str">
            <v/>
          </cell>
        </row>
        <row r="853">
          <cell r="C853">
            <v>0.56259550250863277</v>
          </cell>
          <cell r="D853">
            <v>1.021923968800506</v>
          </cell>
          <cell r="E853">
            <v>1.0220754643650465</v>
          </cell>
          <cell r="F853">
            <v>1.3183462864865023</v>
          </cell>
          <cell r="G853">
            <v>1</v>
          </cell>
          <cell r="H853">
            <v>0.96974309251908664</v>
          </cell>
          <cell r="I853">
            <v>1</v>
          </cell>
          <cell r="J853">
            <v>1</v>
          </cell>
          <cell r="K853">
            <v>1</v>
          </cell>
          <cell r="L853">
            <v>1</v>
          </cell>
          <cell r="M853">
            <v>1.000000434712975</v>
          </cell>
          <cell r="N853">
            <v>0.9999995652872139</v>
          </cell>
          <cell r="O853">
            <v>1</v>
          </cell>
          <cell r="P853">
            <v>1.000000434712975</v>
          </cell>
          <cell r="Q853">
            <v>1</v>
          </cell>
          <cell r="R853">
            <v>1</v>
          </cell>
          <cell r="S853">
            <v>1</v>
          </cell>
          <cell r="T853" t="str">
            <v/>
          </cell>
        </row>
        <row r="854">
          <cell r="C854">
            <v>1.0085865228657027</v>
          </cell>
          <cell r="D854">
            <v>1.062635642212117</v>
          </cell>
          <cell r="E854">
            <v>1</v>
          </cell>
          <cell r="F854">
            <v>1</v>
          </cell>
          <cell r="G854">
            <v>1</v>
          </cell>
          <cell r="H854">
            <v>1</v>
          </cell>
          <cell r="I854">
            <v>1</v>
          </cell>
          <cell r="J854">
            <v>1</v>
          </cell>
          <cell r="K854">
            <v>1</v>
          </cell>
          <cell r="L854">
            <v>1.0000003515656937</v>
          </cell>
          <cell r="M854">
            <v>0.9999996484344299</v>
          </cell>
          <cell r="N854">
            <v>1</v>
          </cell>
          <cell r="O854">
            <v>1.0000003515656937</v>
          </cell>
          <cell r="P854">
            <v>1</v>
          </cell>
          <cell r="Q854">
            <v>1</v>
          </cell>
          <cell r="R854">
            <v>1</v>
          </cell>
          <cell r="S854">
            <v>1</v>
          </cell>
          <cell r="T854" t="str">
            <v/>
          </cell>
        </row>
        <row r="855">
          <cell r="C855">
            <v>0.58580611393709414</v>
          </cell>
          <cell r="D855">
            <v>1.0260612693909916</v>
          </cell>
          <cell r="E855">
            <v>1</v>
          </cell>
          <cell r="F855">
            <v>1</v>
          </cell>
          <cell r="G855">
            <v>1</v>
          </cell>
          <cell r="H855">
            <v>1</v>
          </cell>
          <cell r="I855">
            <v>1</v>
          </cell>
          <cell r="J855">
            <v>1</v>
          </cell>
          <cell r="K855">
            <v>1.0000003265394977</v>
          </cell>
          <cell r="L855">
            <v>0.99999967346060892</v>
          </cell>
          <cell r="M855">
            <v>1</v>
          </cell>
          <cell r="N855">
            <v>1.0000003265394977</v>
          </cell>
          <cell r="O855">
            <v>1</v>
          </cell>
          <cell r="P855">
            <v>1</v>
          </cell>
          <cell r="Q855">
            <v>1</v>
          </cell>
          <cell r="R855">
            <v>1</v>
          </cell>
          <cell r="S855">
            <v>1.0000000000000002</v>
          </cell>
          <cell r="T855" t="str">
            <v/>
          </cell>
        </row>
        <row r="856">
          <cell r="C856">
            <v>1.1342348173444301</v>
          </cell>
          <cell r="D856">
            <v>1.0158355673187278</v>
          </cell>
          <cell r="E856">
            <v>1</v>
          </cell>
          <cell r="F856">
            <v>1</v>
          </cell>
          <cell r="G856">
            <v>1</v>
          </cell>
          <cell r="H856">
            <v>1</v>
          </cell>
          <cell r="I856">
            <v>1</v>
          </cell>
          <cell r="J856">
            <v>0.99999897290997664</v>
          </cell>
          <cell r="K856">
            <v>1.0000010270910782</v>
          </cell>
          <cell r="L856">
            <v>1</v>
          </cell>
          <cell r="M856">
            <v>0.99999897290997664</v>
          </cell>
          <cell r="N856">
            <v>1</v>
          </cell>
          <cell r="O856">
            <v>1</v>
          </cell>
          <cell r="P856">
            <v>1</v>
          </cell>
          <cell r="Q856">
            <v>1</v>
          </cell>
          <cell r="R856">
            <v>1</v>
          </cell>
          <cell r="S856">
            <v>1</v>
          </cell>
          <cell r="T856" t="str">
            <v/>
          </cell>
        </row>
        <row r="857">
          <cell r="C857">
            <v>1.0739484948783657</v>
          </cell>
          <cell r="D857">
            <v>1.2450827871852859</v>
          </cell>
          <cell r="E857">
            <v>1.0489462224851178</v>
          </cell>
          <cell r="F857">
            <v>1.1571451676454765</v>
          </cell>
          <cell r="G857">
            <v>1</v>
          </cell>
          <cell r="H857">
            <v>1</v>
          </cell>
          <cell r="I857">
            <v>1.0000001078350902</v>
          </cell>
          <cell r="J857">
            <v>0.99999989216492147</v>
          </cell>
          <cell r="K857">
            <v>1</v>
          </cell>
          <cell r="L857">
            <v>1.0000001078350902</v>
          </cell>
          <cell r="M857">
            <v>1</v>
          </cell>
          <cell r="N857">
            <v>1</v>
          </cell>
          <cell r="O857">
            <v>1</v>
          </cell>
          <cell r="P857">
            <v>1</v>
          </cell>
          <cell r="Q857">
            <v>1</v>
          </cell>
          <cell r="R857">
            <v>1</v>
          </cell>
          <cell r="S857">
            <v>1.0000000000000002</v>
          </cell>
          <cell r="T857" t="str">
            <v/>
          </cell>
        </row>
        <row r="858">
          <cell r="C858">
            <v>0.99335712071546822</v>
          </cell>
          <cell r="D858">
            <v>0.83791259499461535</v>
          </cell>
          <cell r="E858">
            <v>1</v>
          </cell>
          <cell r="F858">
            <v>1</v>
          </cell>
          <cell r="G858">
            <v>1</v>
          </cell>
          <cell r="H858">
            <v>0.9999998890660311</v>
          </cell>
          <cell r="I858">
            <v>1.0000001109339811</v>
          </cell>
          <cell r="J858">
            <v>1</v>
          </cell>
          <cell r="K858">
            <v>0.9999998890660311</v>
          </cell>
          <cell r="L858">
            <v>1</v>
          </cell>
          <cell r="M858">
            <v>1</v>
          </cell>
          <cell r="N858">
            <v>1</v>
          </cell>
          <cell r="O858">
            <v>1</v>
          </cell>
          <cell r="P858">
            <v>1</v>
          </cell>
          <cell r="Q858">
            <v>1</v>
          </cell>
          <cell r="R858">
            <v>1</v>
          </cell>
          <cell r="S858">
            <v>0.99999999999999978</v>
          </cell>
          <cell r="T858" t="str">
            <v/>
          </cell>
        </row>
        <row r="859">
          <cell r="C859">
            <v>1.1496610500062057</v>
          </cell>
          <cell r="D859">
            <v>0.74256316139861145</v>
          </cell>
          <cell r="E859">
            <v>0.99854615440532524</v>
          </cell>
          <cell r="F859">
            <v>1.0167851658237106</v>
          </cell>
          <cell r="G859">
            <v>1.0000003068415437</v>
          </cell>
          <cell r="H859">
            <v>0.99999969315855042</v>
          </cell>
          <cell r="I859">
            <v>1</v>
          </cell>
          <cell r="J859">
            <v>1.0000003068415437</v>
          </cell>
          <cell r="K859">
            <v>1</v>
          </cell>
          <cell r="L859">
            <v>1</v>
          </cell>
          <cell r="M859">
            <v>1</v>
          </cell>
          <cell r="N859">
            <v>1</v>
          </cell>
          <cell r="O859">
            <v>1</v>
          </cell>
          <cell r="P859">
            <v>1</v>
          </cell>
          <cell r="Q859">
            <v>0.99999999999999978</v>
          </cell>
          <cell r="R859">
            <v>1</v>
          </cell>
          <cell r="S859">
            <v>1</v>
          </cell>
          <cell r="T859" t="str">
            <v/>
          </cell>
        </row>
        <row r="860">
          <cell r="C860">
            <v>1.6463614483763978</v>
          </cell>
          <cell r="D860">
            <v>0.97438883977982638</v>
          </cell>
          <cell r="E860">
            <v>1</v>
          </cell>
          <cell r="F860">
            <v>0.99999992376491531</v>
          </cell>
          <cell r="G860">
            <v>1.0000000762350905</v>
          </cell>
          <cell r="H860">
            <v>1</v>
          </cell>
          <cell r="I860">
            <v>0.99999992376491531</v>
          </cell>
          <cell r="J860">
            <v>1</v>
          </cell>
          <cell r="K860">
            <v>1</v>
          </cell>
          <cell r="L860">
            <v>1</v>
          </cell>
          <cell r="M860">
            <v>1</v>
          </cell>
          <cell r="N860">
            <v>1</v>
          </cell>
          <cell r="O860">
            <v>1</v>
          </cell>
          <cell r="P860">
            <v>1.0000000000000002</v>
          </cell>
          <cell r="Q860">
            <v>1</v>
          </cell>
          <cell r="R860">
            <v>1</v>
          </cell>
          <cell r="S860">
            <v>1</v>
          </cell>
          <cell r="T860" t="str">
            <v/>
          </cell>
        </row>
        <row r="861">
          <cell r="C861">
            <v>0.93172114478885137</v>
          </cell>
          <cell r="D861">
            <v>0.97022307888545589</v>
          </cell>
          <cell r="E861">
            <v>1.000001168616796</v>
          </cell>
          <cell r="F861">
            <v>0.9999988313845698</v>
          </cell>
          <cell r="G861">
            <v>1</v>
          </cell>
          <cell r="H861">
            <v>1.000001168616796</v>
          </cell>
          <cell r="I861">
            <v>1</v>
          </cell>
          <cell r="J861">
            <v>1</v>
          </cell>
          <cell r="K861">
            <v>1</v>
          </cell>
          <cell r="L861">
            <v>1</v>
          </cell>
          <cell r="M861">
            <v>1</v>
          </cell>
          <cell r="N861">
            <v>1</v>
          </cell>
          <cell r="O861">
            <v>1</v>
          </cell>
          <cell r="P861">
            <v>1</v>
          </cell>
          <cell r="Q861">
            <v>1</v>
          </cell>
          <cell r="R861">
            <v>1</v>
          </cell>
          <cell r="S861">
            <v>1</v>
          </cell>
          <cell r="T861" t="str">
            <v/>
          </cell>
        </row>
        <row r="862">
          <cell r="C862">
            <v>0.45056744498138623</v>
          </cell>
          <cell r="D862">
            <v>1.0502123296694486</v>
          </cell>
          <cell r="E862">
            <v>0.96444614995455213</v>
          </cell>
          <cell r="F862">
            <v>1.0023213795950452</v>
          </cell>
          <cell r="G862">
            <v>0.99999971790459541</v>
          </cell>
          <cell r="H862">
            <v>1</v>
          </cell>
          <cell r="I862">
            <v>1</v>
          </cell>
          <cell r="J862">
            <v>1</v>
          </cell>
          <cell r="K862">
            <v>1</v>
          </cell>
          <cell r="L862">
            <v>1</v>
          </cell>
          <cell r="M862">
            <v>1</v>
          </cell>
          <cell r="N862">
            <v>0.99999999999999967</v>
          </cell>
          <cell r="O862">
            <v>1</v>
          </cell>
          <cell r="P862">
            <v>1</v>
          </cell>
          <cell r="Q862">
            <v>1</v>
          </cell>
          <cell r="R862">
            <v>1</v>
          </cell>
          <cell r="S862" t="str">
            <v/>
          </cell>
          <cell r="T862" t="str">
            <v/>
          </cell>
        </row>
        <row r="863">
          <cell r="C863">
            <v>1.0497949091756573</v>
          </cell>
          <cell r="D863">
            <v>1.0406691901730882</v>
          </cell>
          <cell r="E863">
            <v>1.2336750730475732</v>
          </cell>
          <cell r="F863">
            <v>0.83681042340603029</v>
          </cell>
          <cell r="G863">
            <v>1.9419796069658786</v>
          </cell>
          <cell r="H863">
            <v>0.99354615724149764</v>
          </cell>
          <cell r="I863">
            <v>1</v>
          </cell>
          <cell r="J863">
            <v>1</v>
          </cell>
          <cell r="K863">
            <v>1</v>
          </cell>
          <cell r="L863">
            <v>1</v>
          </cell>
          <cell r="M863">
            <v>1.0000000000000002</v>
          </cell>
          <cell r="N863">
            <v>1</v>
          </cell>
          <cell r="O863">
            <v>1</v>
          </cell>
          <cell r="P863">
            <v>1</v>
          </cell>
          <cell r="Q863">
            <v>1</v>
          </cell>
          <cell r="R863" t="str">
            <v/>
          </cell>
          <cell r="S863" t="str">
            <v/>
          </cell>
          <cell r="T863" t="str">
            <v/>
          </cell>
        </row>
        <row r="864">
          <cell r="C864">
            <v>0.97207091203079676</v>
          </cell>
          <cell r="D864">
            <v>0.99031082853653185</v>
          </cell>
          <cell r="E864">
            <v>0.99901578097311583</v>
          </cell>
          <cell r="F864">
            <v>0.98748600528186126</v>
          </cell>
          <cell r="G864">
            <v>1</v>
          </cell>
          <cell r="H864">
            <v>1</v>
          </cell>
          <cell r="I864">
            <v>1</v>
          </cell>
          <cell r="J864">
            <v>1</v>
          </cell>
          <cell r="K864">
            <v>1</v>
          </cell>
          <cell r="L864">
            <v>0.99999999999999989</v>
          </cell>
          <cell r="M864">
            <v>1</v>
          </cell>
          <cell r="N864">
            <v>1</v>
          </cell>
          <cell r="O864">
            <v>1</v>
          </cell>
          <cell r="P864">
            <v>1</v>
          </cell>
          <cell r="Q864" t="str">
            <v/>
          </cell>
          <cell r="R864" t="str">
            <v/>
          </cell>
          <cell r="S864" t="str">
            <v/>
          </cell>
          <cell r="T864" t="str">
            <v/>
          </cell>
        </row>
        <row r="865">
          <cell r="C865">
            <v>7.2829345302016506</v>
          </cell>
          <cell r="D865">
            <v>0.99855023989171787</v>
          </cell>
          <cell r="E865">
            <v>0.85926118101104609</v>
          </cell>
          <cell r="F865">
            <v>1</v>
          </cell>
          <cell r="G865">
            <v>1</v>
          </cell>
          <cell r="H865">
            <v>1</v>
          </cell>
          <cell r="I865">
            <v>1</v>
          </cell>
          <cell r="J865">
            <v>1</v>
          </cell>
          <cell r="K865">
            <v>0.99999999999999967</v>
          </cell>
          <cell r="L865">
            <v>1</v>
          </cell>
          <cell r="M865">
            <v>1</v>
          </cell>
          <cell r="N865">
            <v>1</v>
          </cell>
          <cell r="O865">
            <v>1</v>
          </cell>
          <cell r="P865" t="str">
            <v/>
          </cell>
          <cell r="Q865" t="str">
            <v/>
          </cell>
          <cell r="R865" t="str">
            <v/>
          </cell>
          <cell r="S865" t="str">
            <v/>
          </cell>
          <cell r="T865" t="str">
            <v/>
          </cell>
        </row>
        <row r="866">
          <cell r="C866">
            <v>1.2007695580186728</v>
          </cell>
          <cell r="D866">
            <v>0.98736375637930918</v>
          </cell>
          <cell r="E866">
            <v>1.1167090175760861</v>
          </cell>
          <cell r="F866">
            <v>1.0108555962479391</v>
          </cell>
          <cell r="G866">
            <v>0.99168866066733941</v>
          </cell>
          <cell r="H866">
            <v>1</v>
          </cell>
          <cell r="I866">
            <v>1</v>
          </cell>
          <cell r="J866">
            <v>1</v>
          </cell>
          <cell r="K866">
            <v>1</v>
          </cell>
          <cell r="L866">
            <v>1</v>
          </cell>
          <cell r="M866">
            <v>1</v>
          </cell>
          <cell r="N866">
            <v>1</v>
          </cell>
          <cell r="O866" t="str">
            <v/>
          </cell>
          <cell r="P866" t="str">
            <v/>
          </cell>
          <cell r="Q866" t="str">
            <v/>
          </cell>
          <cell r="R866" t="str">
            <v/>
          </cell>
          <cell r="S866" t="str">
            <v/>
          </cell>
          <cell r="T866" t="str">
            <v/>
          </cell>
        </row>
        <row r="867">
          <cell r="C867">
            <v>0.89337410636799575</v>
          </cell>
          <cell r="D867">
            <v>0.94550863487761883</v>
          </cell>
          <cell r="E867">
            <v>1.0181332531324332</v>
          </cell>
          <cell r="F867">
            <v>0.99867617408531562</v>
          </cell>
          <cell r="G867">
            <v>1</v>
          </cell>
          <cell r="H867">
            <v>1</v>
          </cell>
          <cell r="I867">
            <v>0.99999999999999944</v>
          </cell>
          <cell r="J867">
            <v>1</v>
          </cell>
          <cell r="K867">
            <v>1</v>
          </cell>
          <cell r="L867">
            <v>1</v>
          </cell>
          <cell r="M867">
            <v>1</v>
          </cell>
          <cell r="N867" t="str">
            <v/>
          </cell>
          <cell r="O867" t="str">
            <v/>
          </cell>
          <cell r="P867" t="str">
            <v/>
          </cell>
          <cell r="Q867" t="str">
            <v/>
          </cell>
          <cell r="R867" t="str">
            <v/>
          </cell>
          <cell r="S867" t="str">
            <v/>
          </cell>
          <cell r="T867" t="str">
            <v/>
          </cell>
        </row>
        <row r="868">
          <cell r="C868">
            <v>1.2214297231678914</v>
          </cell>
          <cell r="D868">
            <v>1.2286760723779693</v>
          </cell>
          <cell r="E868">
            <v>0.97956251516915438</v>
          </cell>
          <cell r="F868">
            <v>1.0025419681028733</v>
          </cell>
          <cell r="G868">
            <v>0.99688359727430964</v>
          </cell>
          <cell r="H868">
            <v>0.97403646449036418</v>
          </cell>
          <cell r="I868">
            <v>1</v>
          </cell>
          <cell r="J868">
            <v>1</v>
          </cell>
          <cell r="K868">
            <v>1</v>
          </cell>
          <cell r="L868">
            <v>1</v>
          </cell>
          <cell r="M868" t="str">
            <v/>
          </cell>
          <cell r="N868" t="str">
            <v/>
          </cell>
          <cell r="O868" t="str">
            <v/>
          </cell>
          <cell r="P868" t="str">
            <v/>
          </cell>
          <cell r="Q868" t="str">
            <v/>
          </cell>
          <cell r="R868" t="str">
            <v/>
          </cell>
          <cell r="S868" t="str">
            <v/>
          </cell>
          <cell r="T868" t="str">
            <v/>
          </cell>
        </row>
        <row r="869">
          <cell r="C869">
            <v>0.96906686704781808</v>
          </cell>
          <cell r="D869">
            <v>0.87632033558178035</v>
          </cell>
          <cell r="E869">
            <v>1.02277518148354</v>
          </cell>
          <cell r="F869">
            <v>1</v>
          </cell>
          <cell r="G869">
            <v>1</v>
          </cell>
          <cell r="H869">
            <v>1</v>
          </cell>
          <cell r="I869">
            <v>1</v>
          </cell>
          <cell r="J869">
            <v>1</v>
          </cell>
          <cell r="K869">
            <v>1</v>
          </cell>
          <cell r="L869" t="str">
            <v/>
          </cell>
          <cell r="M869" t="str">
            <v/>
          </cell>
          <cell r="N869" t="str">
            <v/>
          </cell>
          <cell r="O869" t="str">
            <v/>
          </cell>
          <cell r="P869" t="str">
            <v/>
          </cell>
          <cell r="Q869" t="str">
            <v/>
          </cell>
          <cell r="R869" t="str">
            <v/>
          </cell>
          <cell r="S869" t="str">
            <v/>
          </cell>
          <cell r="T869" t="str">
            <v/>
          </cell>
        </row>
        <row r="870">
          <cell r="C870">
            <v>1.2265082072304923</v>
          </cell>
          <cell r="D870">
            <v>0.96726357893507109</v>
          </cell>
          <cell r="E870">
            <v>0.86260262396120102</v>
          </cell>
          <cell r="F870">
            <v>1.031379850676627</v>
          </cell>
          <cell r="G870">
            <v>1.0114250194792322</v>
          </cell>
          <cell r="H870">
            <v>1.1370591088322182</v>
          </cell>
          <cell r="I870">
            <v>1</v>
          </cell>
          <cell r="J870">
            <v>1</v>
          </cell>
          <cell r="K870" t="str">
            <v/>
          </cell>
          <cell r="L870" t="str">
            <v/>
          </cell>
          <cell r="M870" t="str">
            <v/>
          </cell>
          <cell r="N870" t="str">
            <v/>
          </cell>
          <cell r="O870" t="str">
            <v/>
          </cell>
          <cell r="P870" t="str">
            <v/>
          </cell>
          <cell r="Q870" t="str">
            <v/>
          </cell>
          <cell r="R870" t="str">
            <v/>
          </cell>
          <cell r="S870" t="str">
            <v/>
          </cell>
          <cell r="T870" t="str">
            <v/>
          </cell>
        </row>
        <row r="871">
          <cell r="C871">
            <v>0.99169224693435754</v>
          </cell>
          <cell r="D871">
            <v>0.6101448703777691</v>
          </cell>
          <cell r="E871">
            <v>1.1136411263904695</v>
          </cell>
          <cell r="F871">
            <v>1.025791196840895</v>
          </cell>
          <cell r="G871">
            <v>1</v>
          </cell>
          <cell r="H871">
            <v>1</v>
          </cell>
          <cell r="I871">
            <v>0.97104819247979179</v>
          </cell>
          <cell r="J871" t="str">
            <v/>
          </cell>
          <cell r="K871" t="str">
            <v/>
          </cell>
          <cell r="L871" t="str">
            <v/>
          </cell>
          <cell r="M871" t="str">
            <v/>
          </cell>
          <cell r="N871" t="str">
            <v/>
          </cell>
          <cell r="O871" t="str">
            <v/>
          </cell>
          <cell r="P871" t="str">
            <v/>
          </cell>
          <cell r="Q871" t="str">
            <v/>
          </cell>
          <cell r="R871" t="str">
            <v/>
          </cell>
          <cell r="S871" t="str">
            <v/>
          </cell>
          <cell r="T871" t="str">
            <v/>
          </cell>
        </row>
        <row r="872">
          <cell r="C872">
            <v>1</v>
          </cell>
          <cell r="D872">
            <v>1</v>
          </cell>
          <cell r="E872">
            <v>1</v>
          </cell>
          <cell r="F872">
            <v>1</v>
          </cell>
          <cell r="G872">
            <v>1</v>
          </cell>
          <cell r="H872">
            <v>1</v>
          </cell>
          <cell r="I872" t="str">
            <v/>
          </cell>
          <cell r="J872" t="str">
            <v/>
          </cell>
          <cell r="K872" t="str">
            <v/>
          </cell>
          <cell r="L872" t="str">
            <v/>
          </cell>
          <cell r="M872" t="str">
            <v/>
          </cell>
          <cell r="N872" t="str">
            <v/>
          </cell>
          <cell r="O872" t="str">
            <v/>
          </cell>
          <cell r="P872" t="str">
            <v/>
          </cell>
          <cell r="Q872" t="str">
            <v/>
          </cell>
          <cell r="R872" t="str">
            <v/>
          </cell>
          <cell r="S872" t="str">
            <v/>
          </cell>
          <cell r="T872" t="str">
            <v/>
          </cell>
        </row>
        <row r="873">
          <cell r="C873">
            <v>1</v>
          </cell>
          <cell r="D873">
            <v>1</v>
          </cell>
          <cell r="E873">
            <v>1</v>
          </cell>
          <cell r="F873">
            <v>1</v>
          </cell>
          <cell r="G873">
            <v>1</v>
          </cell>
          <cell r="H873" t="str">
            <v/>
          </cell>
          <cell r="I873" t="str">
            <v/>
          </cell>
          <cell r="J873" t="str">
            <v/>
          </cell>
          <cell r="K873" t="str">
            <v/>
          </cell>
          <cell r="L873" t="str">
            <v/>
          </cell>
          <cell r="M873" t="str">
            <v/>
          </cell>
          <cell r="N873" t="str">
            <v/>
          </cell>
          <cell r="O873" t="str">
            <v/>
          </cell>
          <cell r="P873" t="str">
            <v/>
          </cell>
          <cell r="Q873" t="str">
            <v/>
          </cell>
          <cell r="R873" t="str">
            <v/>
          </cell>
          <cell r="S873" t="str">
            <v/>
          </cell>
          <cell r="T873" t="str">
            <v/>
          </cell>
        </row>
        <row r="874">
          <cell r="C874">
            <v>1.1226786833163329</v>
          </cell>
          <cell r="D874">
            <v>1</v>
          </cell>
          <cell r="E874">
            <v>1</v>
          </cell>
          <cell r="F874">
            <v>1</v>
          </cell>
          <cell r="G874" t="str">
            <v/>
          </cell>
          <cell r="H874" t="str">
            <v/>
          </cell>
          <cell r="I874" t="str">
            <v/>
          </cell>
          <cell r="J874" t="str">
            <v/>
          </cell>
          <cell r="K874" t="str">
            <v/>
          </cell>
          <cell r="L874" t="str">
            <v/>
          </cell>
          <cell r="M874" t="str">
            <v/>
          </cell>
          <cell r="N874" t="str">
            <v/>
          </cell>
          <cell r="O874" t="str">
            <v/>
          </cell>
          <cell r="P874" t="str">
            <v/>
          </cell>
          <cell r="Q874" t="str">
            <v/>
          </cell>
          <cell r="R874" t="str">
            <v/>
          </cell>
          <cell r="S874" t="str">
            <v/>
          </cell>
          <cell r="T874" t="str">
            <v/>
          </cell>
        </row>
        <row r="875">
          <cell r="C875">
            <v>1</v>
          </cell>
          <cell r="D875">
            <v>1</v>
          </cell>
          <cell r="E875">
            <v>1</v>
          </cell>
          <cell r="F875" t="str">
            <v/>
          </cell>
          <cell r="G875" t="str">
            <v/>
          </cell>
          <cell r="H875" t="str">
            <v/>
          </cell>
          <cell r="I875" t="str">
            <v/>
          </cell>
          <cell r="J875" t="str">
            <v/>
          </cell>
          <cell r="K875" t="str">
            <v/>
          </cell>
          <cell r="L875" t="str">
            <v/>
          </cell>
          <cell r="M875" t="str">
            <v/>
          </cell>
          <cell r="N875" t="str">
            <v/>
          </cell>
          <cell r="O875" t="str">
            <v/>
          </cell>
          <cell r="P875" t="str">
            <v/>
          </cell>
          <cell r="Q875" t="str">
            <v/>
          </cell>
          <cell r="R875" t="str">
            <v/>
          </cell>
          <cell r="S875" t="str">
            <v/>
          </cell>
          <cell r="T875" t="str">
            <v/>
          </cell>
        </row>
        <row r="876">
          <cell r="C876">
            <v>0.86370677458892697</v>
          </cell>
          <cell r="D876">
            <v>1.0346682948768948</v>
          </cell>
          <cell r="E876" t="str">
            <v/>
          </cell>
          <cell r="F876" t="str">
            <v/>
          </cell>
          <cell r="G876" t="str">
            <v/>
          </cell>
          <cell r="H876" t="str">
            <v/>
          </cell>
          <cell r="I876" t="str">
            <v/>
          </cell>
          <cell r="J876" t="str">
            <v/>
          </cell>
          <cell r="K876" t="str">
            <v/>
          </cell>
          <cell r="L876" t="str">
            <v/>
          </cell>
          <cell r="M876" t="str">
            <v/>
          </cell>
          <cell r="N876" t="str">
            <v/>
          </cell>
          <cell r="O876" t="str">
            <v/>
          </cell>
          <cell r="P876" t="str">
            <v/>
          </cell>
          <cell r="Q876" t="str">
            <v/>
          </cell>
          <cell r="R876" t="str">
            <v/>
          </cell>
          <cell r="S876" t="str">
            <v/>
          </cell>
          <cell r="T876" t="str">
            <v/>
          </cell>
        </row>
        <row r="877">
          <cell r="C877">
            <v>1.0612858015408519</v>
          </cell>
          <cell r="D877" t="str">
            <v/>
          </cell>
          <cell r="E877" t="str">
            <v/>
          </cell>
          <cell r="F877" t="str">
            <v/>
          </cell>
          <cell r="G877" t="str">
            <v/>
          </cell>
          <cell r="H877" t="str">
            <v/>
          </cell>
          <cell r="I877" t="str">
            <v/>
          </cell>
          <cell r="J877" t="str">
            <v/>
          </cell>
          <cell r="K877" t="str">
            <v/>
          </cell>
          <cell r="L877" t="str">
            <v/>
          </cell>
          <cell r="M877" t="str">
            <v/>
          </cell>
          <cell r="N877" t="str">
            <v/>
          </cell>
          <cell r="O877" t="str">
            <v/>
          </cell>
          <cell r="P877" t="str">
            <v/>
          </cell>
          <cell r="Q877" t="str">
            <v/>
          </cell>
          <cell r="R877" t="str">
            <v/>
          </cell>
          <cell r="S877" t="str">
            <v/>
          </cell>
          <cell r="T877" t="str">
            <v/>
          </cell>
        </row>
        <row r="878">
          <cell r="C878" t="str">
            <v/>
          </cell>
          <cell r="D878" t="str">
            <v/>
          </cell>
          <cell r="E878" t="str">
            <v/>
          </cell>
          <cell r="F878" t="str">
            <v/>
          </cell>
          <cell r="G878" t="str">
            <v/>
          </cell>
          <cell r="H878" t="str">
            <v/>
          </cell>
          <cell r="I878" t="str">
            <v/>
          </cell>
          <cell r="J878" t="str">
            <v/>
          </cell>
          <cell r="K878" t="str">
            <v/>
          </cell>
          <cell r="L878" t="str">
            <v/>
          </cell>
          <cell r="M878" t="str">
            <v/>
          </cell>
          <cell r="N878" t="str">
            <v/>
          </cell>
          <cell r="O878" t="str">
            <v/>
          </cell>
          <cell r="P878" t="str">
            <v/>
          </cell>
          <cell r="Q878" t="str">
            <v/>
          </cell>
          <cell r="R878" t="str">
            <v/>
          </cell>
          <cell r="S878" t="str">
            <v/>
          </cell>
          <cell r="T878" t="str">
            <v/>
          </cell>
        </row>
        <row r="900">
          <cell r="C900">
            <v>1.2436006275</v>
          </cell>
          <cell r="D900">
            <v>1.1305460249999999</v>
          </cell>
          <cell r="E900">
            <v>1.0923149999999999</v>
          </cell>
          <cell r="F900">
            <v>1.0605</v>
          </cell>
          <cell r="G900">
            <v>1.05</v>
          </cell>
          <cell r="H900">
            <v>1</v>
          </cell>
          <cell r="I900">
            <v>1</v>
          </cell>
          <cell r="J900">
            <v>1</v>
          </cell>
          <cell r="K900">
            <v>1</v>
          </cell>
          <cell r="L900">
            <v>1</v>
          </cell>
          <cell r="M900">
            <v>1</v>
          </cell>
          <cell r="N900">
            <v>1</v>
          </cell>
          <cell r="O900">
            <v>1</v>
          </cell>
          <cell r="P900">
            <v>1</v>
          </cell>
          <cell r="Q900">
            <v>1</v>
          </cell>
          <cell r="R900">
            <v>1</v>
          </cell>
          <cell r="S900">
            <v>1</v>
          </cell>
          <cell r="T900">
            <v>1</v>
          </cell>
        </row>
        <row r="911">
          <cell r="C911">
            <v>807823</v>
          </cell>
          <cell r="D911">
            <v>807601</v>
          </cell>
          <cell r="E911">
            <v>795498</v>
          </cell>
          <cell r="F911">
            <v>792747</v>
          </cell>
          <cell r="G911">
            <v>793243</v>
          </cell>
          <cell r="H911">
            <v>793243</v>
          </cell>
          <cell r="I911">
            <v>793243</v>
          </cell>
          <cell r="J911">
            <v>793243</v>
          </cell>
          <cell r="K911">
            <v>793243</v>
          </cell>
          <cell r="L911">
            <v>793243</v>
          </cell>
          <cell r="M911">
            <v>793243</v>
          </cell>
          <cell r="N911">
            <v>793243</v>
          </cell>
          <cell r="O911">
            <v>793243.37</v>
          </cell>
          <cell r="P911">
            <v>793243</v>
          </cell>
          <cell r="Q911">
            <v>793243</v>
          </cell>
          <cell r="R911">
            <v>793243</v>
          </cell>
          <cell r="S911">
            <v>793243.37</v>
          </cell>
          <cell r="T911">
            <v>793243.37</v>
          </cell>
        </row>
        <row r="912">
          <cell r="C912">
            <v>581791</v>
          </cell>
          <cell r="D912">
            <v>327313</v>
          </cell>
          <cell r="E912">
            <v>334489</v>
          </cell>
          <cell r="F912">
            <v>341873</v>
          </cell>
          <cell r="G912">
            <v>450707</v>
          </cell>
          <cell r="H912">
            <v>450707</v>
          </cell>
          <cell r="I912">
            <v>437070</v>
          </cell>
          <cell r="J912">
            <v>437070</v>
          </cell>
          <cell r="K912">
            <v>437070</v>
          </cell>
          <cell r="L912">
            <v>437070</v>
          </cell>
          <cell r="M912">
            <v>437070</v>
          </cell>
          <cell r="N912">
            <v>437070.19</v>
          </cell>
          <cell r="O912">
            <v>437070</v>
          </cell>
          <cell r="P912">
            <v>437070</v>
          </cell>
          <cell r="Q912">
            <v>437070</v>
          </cell>
          <cell r="R912">
            <v>437070.19</v>
          </cell>
          <cell r="S912">
            <v>437070.19</v>
          </cell>
          <cell r="T912">
            <v>437070.19</v>
          </cell>
        </row>
        <row r="913">
          <cell r="C913">
            <v>1141207</v>
          </cell>
          <cell r="D913">
            <v>1151006</v>
          </cell>
          <cell r="E913">
            <v>1223100</v>
          </cell>
          <cell r="F913">
            <v>1223100</v>
          </cell>
          <cell r="G913">
            <v>1223100</v>
          </cell>
          <cell r="H913">
            <v>1223100</v>
          </cell>
          <cell r="I913">
            <v>1223100</v>
          </cell>
          <cell r="J913">
            <v>1223100</v>
          </cell>
          <cell r="K913">
            <v>1223100</v>
          </cell>
          <cell r="L913">
            <v>1223100</v>
          </cell>
          <cell r="M913">
            <v>1223100.43</v>
          </cell>
          <cell r="N913">
            <v>1223100</v>
          </cell>
          <cell r="O913">
            <v>1223100</v>
          </cell>
          <cell r="P913">
            <v>1223100</v>
          </cell>
          <cell r="Q913">
            <v>1223100.43</v>
          </cell>
          <cell r="R913">
            <v>1223100.43</v>
          </cell>
          <cell r="S913">
            <v>1223100.43</v>
          </cell>
          <cell r="T913">
            <v>1223100.43</v>
          </cell>
        </row>
        <row r="914">
          <cell r="C914">
            <v>305695</v>
          </cell>
          <cell r="D914">
            <v>179078</v>
          </cell>
          <cell r="E914">
            <v>183745</v>
          </cell>
          <cell r="F914">
            <v>183745</v>
          </cell>
          <cell r="G914">
            <v>183745</v>
          </cell>
          <cell r="H914">
            <v>183745</v>
          </cell>
          <cell r="I914">
            <v>183745</v>
          </cell>
          <cell r="J914">
            <v>183745</v>
          </cell>
          <cell r="K914">
            <v>183745</v>
          </cell>
          <cell r="L914">
            <v>183745.06</v>
          </cell>
          <cell r="M914">
            <v>183745</v>
          </cell>
          <cell r="N914">
            <v>183745</v>
          </cell>
          <cell r="O914">
            <v>183745</v>
          </cell>
          <cell r="P914">
            <v>183745.06</v>
          </cell>
          <cell r="Q914">
            <v>183745.06</v>
          </cell>
          <cell r="R914">
            <v>183745.06</v>
          </cell>
          <cell r="S914">
            <v>183745.06</v>
          </cell>
          <cell r="T914">
            <v>183745.06000000003</v>
          </cell>
        </row>
        <row r="915">
          <cell r="C915">
            <v>414058</v>
          </cell>
          <cell r="D915">
            <v>469639</v>
          </cell>
          <cell r="E915">
            <v>477076</v>
          </cell>
          <cell r="F915">
            <v>477076</v>
          </cell>
          <cell r="G915">
            <v>477076</v>
          </cell>
          <cell r="H915">
            <v>477076</v>
          </cell>
          <cell r="I915">
            <v>477076</v>
          </cell>
          <cell r="J915">
            <v>477076</v>
          </cell>
          <cell r="K915">
            <v>477075.51</v>
          </cell>
          <cell r="L915">
            <v>477076</v>
          </cell>
          <cell r="M915">
            <v>477076</v>
          </cell>
          <cell r="N915">
            <v>477076</v>
          </cell>
          <cell r="O915">
            <v>477075.51</v>
          </cell>
          <cell r="P915">
            <v>477075.51</v>
          </cell>
          <cell r="Q915">
            <v>477075.51</v>
          </cell>
          <cell r="R915">
            <v>477075.51</v>
          </cell>
          <cell r="S915">
            <v>477075.51</v>
          </cell>
          <cell r="T915">
            <v>477075.50999999995</v>
          </cell>
        </row>
        <row r="916">
          <cell r="C916">
            <v>1485561</v>
          </cell>
          <cell r="D916">
            <v>1595416</v>
          </cell>
          <cell r="E916">
            <v>1986425</v>
          </cell>
          <cell r="F916">
            <v>2083653</v>
          </cell>
          <cell r="G916">
            <v>2411089</v>
          </cell>
          <cell r="H916">
            <v>2411089</v>
          </cell>
          <cell r="I916">
            <v>2411089</v>
          </cell>
          <cell r="J916">
            <v>2411089.2599999998</v>
          </cell>
          <cell r="K916">
            <v>2411089</v>
          </cell>
          <cell r="L916">
            <v>2411089</v>
          </cell>
          <cell r="M916">
            <v>2411089</v>
          </cell>
          <cell r="N916">
            <v>2411089.2599999998</v>
          </cell>
          <cell r="O916">
            <v>2411089.2599999998</v>
          </cell>
          <cell r="P916">
            <v>2411089.2599999998</v>
          </cell>
          <cell r="Q916">
            <v>2411089.2599999998</v>
          </cell>
          <cell r="R916">
            <v>2411089.2599999998</v>
          </cell>
          <cell r="S916">
            <v>2411089.2600000002</v>
          </cell>
          <cell r="T916">
            <v>2411089.2600000007</v>
          </cell>
        </row>
        <row r="917">
          <cell r="C917">
            <v>758105</v>
          </cell>
          <cell r="D917">
            <v>753069</v>
          </cell>
          <cell r="E917">
            <v>631006</v>
          </cell>
          <cell r="F917">
            <v>631006</v>
          </cell>
          <cell r="G917">
            <v>631006</v>
          </cell>
          <cell r="H917">
            <v>631006</v>
          </cell>
          <cell r="I917">
            <v>631005.93000000005</v>
          </cell>
          <cell r="J917">
            <v>631006</v>
          </cell>
          <cell r="K917">
            <v>631006</v>
          </cell>
          <cell r="L917">
            <v>631006</v>
          </cell>
          <cell r="M917">
            <v>631005.93000000005</v>
          </cell>
          <cell r="N917">
            <v>631005.93000000005</v>
          </cell>
          <cell r="O917">
            <v>631005.93000000005</v>
          </cell>
          <cell r="P917">
            <v>631005.93000000005</v>
          </cell>
          <cell r="Q917">
            <v>631005.93000000005</v>
          </cell>
          <cell r="R917">
            <v>631005.92999999993</v>
          </cell>
          <cell r="S917">
            <v>631005.92999999993</v>
          </cell>
          <cell r="T917">
            <v>631005.92999999993</v>
          </cell>
        </row>
        <row r="918">
          <cell r="C918">
            <v>338398</v>
          </cell>
          <cell r="D918">
            <v>389043</v>
          </cell>
          <cell r="E918">
            <v>288889</v>
          </cell>
          <cell r="F918">
            <v>288469</v>
          </cell>
          <cell r="G918">
            <v>293311</v>
          </cell>
          <cell r="H918">
            <v>293311.09000000003</v>
          </cell>
          <cell r="I918">
            <v>293311</v>
          </cell>
          <cell r="J918">
            <v>293311</v>
          </cell>
          <cell r="K918">
            <v>293311</v>
          </cell>
          <cell r="L918">
            <v>293311.09000000003</v>
          </cell>
          <cell r="M918">
            <v>293311.09000000003</v>
          </cell>
          <cell r="N918">
            <v>293311.09000000003</v>
          </cell>
          <cell r="O918">
            <v>293311.09000000003</v>
          </cell>
          <cell r="P918">
            <v>293311.09000000003</v>
          </cell>
          <cell r="Q918">
            <v>293311.08999999997</v>
          </cell>
          <cell r="R918">
            <v>293311.09000000003</v>
          </cell>
          <cell r="S918">
            <v>293311.09000000003</v>
          </cell>
          <cell r="T918">
            <v>293311.09000000003</v>
          </cell>
        </row>
        <row r="919">
          <cell r="C919">
            <v>408844</v>
          </cell>
          <cell r="D919">
            <v>673105</v>
          </cell>
          <cell r="E919">
            <v>655866</v>
          </cell>
          <cell r="F919">
            <v>655866</v>
          </cell>
          <cell r="G919">
            <v>655865.94999999995</v>
          </cell>
          <cell r="H919">
            <v>655866</v>
          </cell>
          <cell r="I919">
            <v>655866</v>
          </cell>
          <cell r="J919">
            <v>655866</v>
          </cell>
          <cell r="K919">
            <v>655865.94999999995</v>
          </cell>
          <cell r="L919">
            <v>655865.94999999995</v>
          </cell>
          <cell r="M919">
            <v>655865.94999999995</v>
          </cell>
          <cell r="N919">
            <v>655865.94999999995</v>
          </cell>
          <cell r="O919">
            <v>655865.94999999995</v>
          </cell>
          <cell r="P919">
            <v>655865.95000000007</v>
          </cell>
          <cell r="Q919">
            <v>655865.94999999995</v>
          </cell>
          <cell r="R919">
            <v>655865.94999999995</v>
          </cell>
          <cell r="S919">
            <v>655865.94999999995</v>
          </cell>
          <cell r="T919">
            <v>655865.94999999995</v>
          </cell>
        </row>
        <row r="920">
          <cell r="C920">
            <v>454372</v>
          </cell>
          <cell r="D920">
            <v>423348</v>
          </cell>
          <cell r="E920">
            <v>410742</v>
          </cell>
          <cell r="F920">
            <v>410742.48</v>
          </cell>
          <cell r="G920">
            <v>410742</v>
          </cell>
          <cell r="H920">
            <v>410742</v>
          </cell>
          <cell r="I920">
            <v>410742</v>
          </cell>
          <cell r="J920">
            <v>410742.48</v>
          </cell>
          <cell r="K920">
            <v>410742.48</v>
          </cell>
          <cell r="L920">
            <v>410742.48</v>
          </cell>
          <cell r="M920">
            <v>410742.48</v>
          </cell>
          <cell r="N920">
            <v>410742.48</v>
          </cell>
          <cell r="O920">
            <v>410742.48000000004</v>
          </cell>
          <cell r="P920">
            <v>410742.48000000004</v>
          </cell>
          <cell r="Q920">
            <v>410742.48000000004</v>
          </cell>
          <cell r="R920">
            <v>410742.48000000004</v>
          </cell>
          <cell r="S920">
            <v>410742.48000000004</v>
          </cell>
          <cell r="T920">
            <v>410742.48000000004</v>
          </cell>
        </row>
        <row r="921">
          <cell r="C921">
            <v>774965</v>
          </cell>
          <cell r="D921">
            <v>349174</v>
          </cell>
          <cell r="E921">
            <v>366706.84</v>
          </cell>
          <cell r="F921">
            <v>353669</v>
          </cell>
          <cell r="G921">
            <v>354490</v>
          </cell>
          <cell r="H921">
            <v>354490</v>
          </cell>
          <cell r="I921">
            <v>354489.9</v>
          </cell>
          <cell r="J921">
            <v>354489.9</v>
          </cell>
          <cell r="K921">
            <v>354489.9</v>
          </cell>
          <cell r="L921">
            <v>354489.9</v>
          </cell>
          <cell r="M921">
            <v>354489.9</v>
          </cell>
          <cell r="N921">
            <v>354489.9</v>
          </cell>
          <cell r="O921">
            <v>354489.89999999997</v>
          </cell>
          <cell r="P921">
            <v>354489.89999999997</v>
          </cell>
          <cell r="Q921">
            <v>354489.89999999997</v>
          </cell>
          <cell r="R921">
            <v>354489.89999999997</v>
          </cell>
          <cell r="S921">
            <v>354489.89999999997</v>
          </cell>
        </row>
        <row r="922">
          <cell r="C922">
            <v>806667</v>
          </cell>
          <cell r="D922">
            <v>846834.91</v>
          </cell>
          <cell r="E922">
            <v>881275</v>
          </cell>
          <cell r="F922">
            <v>1087207</v>
          </cell>
          <cell r="G922">
            <v>909786</v>
          </cell>
          <cell r="H922">
            <v>1766786.15</v>
          </cell>
          <cell r="I922">
            <v>1755383.59</v>
          </cell>
          <cell r="J922">
            <v>1755383.59</v>
          </cell>
          <cell r="K922">
            <v>1755383.59</v>
          </cell>
          <cell r="L922">
            <v>1755383.59</v>
          </cell>
          <cell r="M922">
            <v>1755383.59</v>
          </cell>
          <cell r="N922">
            <v>1755383.59</v>
          </cell>
          <cell r="O922">
            <v>1755383.59</v>
          </cell>
          <cell r="P922">
            <v>1755383.59</v>
          </cell>
          <cell r="Q922">
            <v>1755383.59</v>
          </cell>
          <cell r="R922">
            <v>1755383.59</v>
          </cell>
        </row>
        <row r="923">
          <cell r="C923">
            <v>979555.08</v>
          </cell>
          <cell r="D923">
            <v>952197</v>
          </cell>
          <cell r="E923">
            <v>942971</v>
          </cell>
          <cell r="F923">
            <v>942043</v>
          </cell>
          <cell r="G923">
            <v>930254.19</v>
          </cell>
          <cell r="H923">
            <v>930254.19</v>
          </cell>
          <cell r="I923">
            <v>930254.19</v>
          </cell>
          <cell r="J923">
            <v>930254.19</v>
          </cell>
          <cell r="K923">
            <v>930254.19</v>
          </cell>
          <cell r="L923">
            <v>930254.19000000006</v>
          </cell>
          <cell r="M923">
            <v>930254.19000000006</v>
          </cell>
          <cell r="N923">
            <v>930254.19000000006</v>
          </cell>
          <cell r="O923">
            <v>930254.19000000006</v>
          </cell>
          <cell r="P923">
            <v>930254.19000000006</v>
          </cell>
          <cell r="Q923">
            <v>930254.19000000006</v>
          </cell>
        </row>
        <row r="924">
          <cell r="C924">
            <v>108951</v>
          </cell>
          <cell r="D924">
            <v>793483</v>
          </cell>
          <cell r="E924">
            <v>792333</v>
          </cell>
          <cell r="F924">
            <v>680820.68</v>
          </cell>
          <cell r="G924">
            <v>680820.68</v>
          </cell>
          <cell r="H924">
            <v>680820.68</v>
          </cell>
          <cell r="I924">
            <v>680820.68</v>
          </cell>
          <cell r="J924">
            <v>680820.68</v>
          </cell>
          <cell r="K924">
            <v>680820.67999999993</v>
          </cell>
          <cell r="L924">
            <v>680820.67999999993</v>
          </cell>
          <cell r="M924">
            <v>680820.67999999993</v>
          </cell>
          <cell r="N924">
            <v>680820.67999999993</v>
          </cell>
          <cell r="O924">
            <v>680820.67999999993</v>
          </cell>
          <cell r="P924">
            <v>680820.67999999993</v>
          </cell>
        </row>
        <row r="925">
          <cell r="C925">
            <v>1391552</v>
          </cell>
          <cell r="D925">
            <v>1670933</v>
          </cell>
          <cell r="E925">
            <v>1649818.96</v>
          </cell>
          <cell r="F925">
            <v>1842367.71</v>
          </cell>
          <cell r="G925">
            <v>1862367.71</v>
          </cell>
          <cell r="H925">
            <v>1846888.94</v>
          </cell>
          <cell r="I925">
            <v>1846888.94</v>
          </cell>
          <cell r="J925">
            <v>1846888.94</v>
          </cell>
          <cell r="K925">
            <v>1846888.94</v>
          </cell>
          <cell r="L925">
            <v>1846888.94</v>
          </cell>
          <cell r="M925">
            <v>1846888.94</v>
          </cell>
          <cell r="N925">
            <v>1846888.94</v>
          </cell>
          <cell r="O925">
            <v>1846888.94</v>
          </cell>
        </row>
        <row r="926">
          <cell r="C926">
            <v>2588414</v>
          </cell>
          <cell r="D926">
            <v>2585988</v>
          </cell>
          <cell r="E926">
            <v>2625688.5499999998</v>
          </cell>
          <cell r="F926">
            <v>2624447.84</v>
          </cell>
          <cell r="G926">
            <v>2621528.23</v>
          </cell>
          <cell r="H926">
            <v>2621528.23</v>
          </cell>
          <cell r="I926">
            <v>2621528.23</v>
          </cell>
          <cell r="J926">
            <v>2621528.23</v>
          </cell>
          <cell r="K926">
            <v>2621528.23</v>
          </cell>
          <cell r="L926">
            <v>2621528.23</v>
          </cell>
          <cell r="M926">
            <v>2621528.23</v>
          </cell>
          <cell r="N926">
            <v>2621528.23</v>
          </cell>
        </row>
        <row r="927">
          <cell r="C927">
            <v>2604431</v>
          </cell>
          <cell r="D927">
            <v>2614497.1</v>
          </cell>
          <cell r="E927">
            <v>2639266.13</v>
          </cell>
          <cell r="F927">
            <v>2642562.83</v>
          </cell>
          <cell r="G927">
            <v>2648972.1</v>
          </cell>
          <cell r="H927">
            <v>2653462.5</v>
          </cell>
          <cell r="I927">
            <v>2648335.5</v>
          </cell>
          <cell r="J927">
            <v>2648335.5</v>
          </cell>
          <cell r="K927">
            <v>2648335.5</v>
          </cell>
          <cell r="L927">
            <v>2648335.5</v>
          </cell>
          <cell r="M927">
            <v>2648335.5</v>
          </cell>
        </row>
        <row r="928">
          <cell r="C928">
            <v>2583398.0499999998</v>
          </cell>
          <cell r="D928">
            <v>2583875.1800000002</v>
          </cell>
          <cell r="E928">
            <v>2590410.11</v>
          </cell>
          <cell r="F928">
            <v>2613323.3099999996</v>
          </cell>
          <cell r="G928">
            <v>2613323.3099999996</v>
          </cell>
          <cell r="H928">
            <v>2613323.3099999996</v>
          </cell>
          <cell r="I928">
            <v>2613323.3099999996</v>
          </cell>
          <cell r="J928">
            <v>2613323.3099999996</v>
          </cell>
          <cell r="K928">
            <v>2613323.3099999996</v>
          </cell>
          <cell r="L928">
            <v>2613323.3099999996</v>
          </cell>
        </row>
        <row r="929">
          <cell r="C929">
            <v>2401896.7200000002</v>
          </cell>
          <cell r="D929">
            <v>2945946.04</v>
          </cell>
          <cell r="E929">
            <v>2849506.31</v>
          </cell>
          <cell r="F929">
            <v>2457991.6199999996</v>
          </cell>
          <cell r="G929">
            <v>2535123.0299999998</v>
          </cell>
          <cell r="H929">
            <v>2564086.86</v>
          </cell>
          <cell r="I929">
            <v>2915518.3200000003</v>
          </cell>
          <cell r="J929">
            <v>2915518.3200000003</v>
          </cell>
          <cell r="K929">
            <v>2915518.3200000003</v>
          </cell>
        </row>
        <row r="930">
          <cell r="C930">
            <v>4903138.03</v>
          </cell>
          <cell r="D930">
            <v>4862403.97</v>
          </cell>
          <cell r="E930">
            <v>2966770.84</v>
          </cell>
          <cell r="F930">
            <v>3303918.0200000009</v>
          </cell>
          <cell r="G930">
            <v>3389130.02</v>
          </cell>
          <cell r="H930">
            <v>3389130.02</v>
          </cell>
          <cell r="I930">
            <v>3389130.02</v>
          </cell>
          <cell r="J930">
            <v>3291008.58</v>
          </cell>
        </row>
        <row r="931">
          <cell r="C931">
            <v>7500000</v>
          </cell>
          <cell r="D931">
            <v>7500000</v>
          </cell>
          <cell r="E931">
            <v>7500000</v>
          </cell>
          <cell r="F931">
            <v>7500000</v>
          </cell>
          <cell r="G931">
            <v>7500000</v>
          </cell>
          <cell r="H931">
            <v>7500000</v>
          </cell>
          <cell r="I931">
            <v>7500000</v>
          </cell>
        </row>
        <row r="932">
          <cell r="C932">
            <v>7500000</v>
          </cell>
          <cell r="D932">
            <v>7500000</v>
          </cell>
          <cell r="E932">
            <v>7500000</v>
          </cell>
          <cell r="F932">
            <v>7500000</v>
          </cell>
          <cell r="G932">
            <v>7500000</v>
          </cell>
          <cell r="H932">
            <v>7500000</v>
          </cell>
        </row>
        <row r="933">
          <cell r="C933">
            <v>8907268.0800000001</v>
          </cell>
          <cell r="D933">
            <v>10000000</v>
          </cell>
          <cell r="E933">
            <v>10000000</v>
          </cell>
          <cell r="F933">
            <v>10000000</v>
          </cell>
          <cell r="G933">
            <v>10000000</v>
          </cell>
        </row>
        <row r="934">
          <cell r="C934">
            <v>10000000</v>
          </cell>
          <cell r="D934">
            <v>10000000</v>
          </cell>
          <cell r="E934">
            <v>10000000</v>
          </cell>
          <cell r="F934">
            <v>10000000</v>
          </cell>
        </row>
        <row r="935">
          <cell r="C935">
            <v>3755794.8200000003</v>
          </cell>
          <cell r="D935">
            <v>3243905.4299999997</v>
          </cell>
          <cell r="E935">
            <v>3356366.1</v>
          </cell>
        </row>
        <row r="936">
          <cell r="C936">
            <v>8872944.5700000003</v>
          </cell>
          <cell r="D936">
            <v>9416730.0899999999</v>
          </cell>
        </row>
        <row r="937">
          <cell r="C937">
            <v>10000000</v>
          </cell>
        </row>
        <row r="1052">
          <cell r="C1052">
            <v>15</v>
          </cell>
          <cell r="D1052">
            <v>16</v>
          </cell>
          <cell r="E1052">
            <v>16</v>
          </cell>
          <cell r="F1052">
            <v>16</v>
          </cell>
          <cell r="G1052">
            <v>16</v>
          </cell>
          <cell r="H1052">
            <v>16</v>
          </cell>
          <cell r="I1052">
            <v>16</v>
          </cell>
          <cell r="J1052">
            <v>16</v>
          </cell>
          <cell r="K1052">
            <v>16</v>
          </cell>
          <cell r="L1052">
            <v>16</v>
          </cell>
          <cell r="M1052">
            <v>16</v>
          </cell>
          <cell r="N1052">
            <v>16</v>
          </cell>
          <cell r="O1052">
            <v>16</v>
          </cell>
          <cell r="P1052">
            <v>16</v>
          </cell>
          <cell r="Q1052">
            <v>16</v>
          </cell>
          <cell r="R1052">
            <v>16</v>
          </cell>
          <cell r="S1052">
            <v>16</v>
          </cell>
          <cell r="T1052">
            <v>16</v>
          </cell>
        </row>
        <row r="1053">
          <cell r="C1053">
            <v>21</v>
          </cell>
          <cell r="D1053">
            <v>24</v>
          </cell>
          <cell r="E1053">
            <v>25</v>
          </cell>
          <cell r="F1053">
            <v>25</v>
          </cell>
          <cell r="G1053">
            <v>25</v>
          </cell>
          <cell r="H1053">
            <v>25</v>
          </cell>
          <cell r="I1053">
            <v>25</v>
          </cell>
          <cell r="J1053">
            <v>25</v>
          </cell>
          <cell r="K1053">
            <v>25</v>
          </cell>
          <cell r="L1053">
            <v>25</v>
          </cell>
          <cell r="M1053">
            <v>25</v>
          </cell>
          <cell r="N1053">
            <v>25</v>
          </cell>
          <cell r="O1053">
            <v>25</v>
          </cell>
          <cell r="P1053">
            <v>25</v>
          </cell>
          <cell r="Q1053">
            <v>25</v>
          </cell>
          <cell r="R1053">
            <v>25</v>
          </cell>
          <cell r="S1053">
            <v>25</v>
          </cell>
          <cell r="T1053">
            <v>25</v>
          </cell>
        </row>
        <row r="1054">
          <cell r="C1054">
            <v>12</v>
          </cell>
          <cell r="D1054">
            <v>13</v>
          </cell>
          <cell r="E1054">
            <v>13</v>
          </cell>
          <cell r="F1054">
            <v>13</v>
          </cell>
          <cell r="G1054">
            <v>13</v>
          </cell>
          <cell r="H1054">
            <v>13</v>
          </cell>
          <cell r="I1054">
            <v>13</v>
          </cell>
          <cell r="J1054">
            <v>13</v>
          </cell>
          <cell r="K1054">
            <v>13</v>
          </cell>
          <cell r="L1054">
            <v>13</v>
          </cell>
          <cell r="M1054">
            <v>13</v>
          </cell>
          <cell r="N1054">
            <v>13</v>
          </cell>
          <cell r="O1054">
            <v>13</v>
          </cell>
          <cell r="P1054">
            <v>13</v>
          </cell>
          <cell r="Q1054">
            <v>13</v>
          </cell>
          <cell r="R1054">
            <v>13</v>
          </cell>
          <cell r="S1054">
            <v>13</v>
          </cell>
          <cell r="T1054">
            <v>13</v>
          </cell>
        </row>
        <row r="1055">
          <cell r="C1055">
            <v>24</v>
          </cell>
          <cell r="D1055">
            <v>25</v>
          </cell>
          <cell r="E1055">
            <v>26</v>
          </cell>
          <cell r="F1055">
            <v>26</v>
          </cell>
          <cell r="G1055">
            <v>26</v>
          </cell>
          <cell r="H1055">
            <v>26</v>
          </cell>
          <cell r="I1055">
            <v>26</v>
          </cell>
          <cell r="J1055">
            <v>26</v>
          </cell>
          <cell r="K1055">
            <v>26</v>
          </cell>
          <cell r="L1055">
            <v>26</v>
          </cell>
          <cell r="M1055">
            <v>26</v>
          </cell>
          <cell r="N1055">
            <v>26</v>
          </cell>
          <cell r="O1055">
            <v>26</v>
          </cell>
          <cell r="P1055">
            <v>26</v>
          </cell>
          <cell r="Q1055">
            <v>26</v>
          </cell>
          <cell r="R1055">
            <v>26</v>
          </cell>
          <cell r="S1055">
            <v>26</v>
          </cell>
          <cell r="T1055">
            <v>26</v>
          </cell>
        </row>
        <row r="1056">
          <cell r="C1056">
            <v>19</v>
          </cell>
          <cell r="D1056">
            <v>21</v>
          </cell>
          <cell r="E1056">
            <v>21</v>
          </cell>
          <cell r="F1056">
            <v>21</v>
          </cell>
          <cell r="G1056">
            <v>21</v>
          </cell>
          <cell r="H1056">
            <v>21</v>
          </cell>
          <cell r="I1056">
            <v>21</v>
          </cell>
          <cell r="J1056">
            <v>21</v>
          </cell>
          <cell r="K1056">
            <v>21</v>
          </cell>
          <cell r="L1056">
            <v>21</v>
          </cell>
          <cell r="M1056">
            <v>21</v>
          </cell>
          <cell r="N1056">
            <v>21</v>
          </cell>
          <cell r="O1056">
            <v>21</v>
          </cell>
          <cell r="P1056">
            <v>21</v>
          </cell>
          <cell r="Q1056">
            <v>21</v>
          </cell>
          <cell r="R1056">
            <v>21</v>
          </cell>
          <cell r="S1056">
            <v>21</v>
          </cell>
          <cell r="T1056">
            <v>21</v>
          </cell>
        </row>
        <row r="1057">
          <cell r="C1057">
            <v>20</v>
          </cell>
          <cell r="D1057">
            <v>23</v>
          </cell>
          <cell r="E1057">
            <v>23</v>
          </cell>
          <cell r="F1057">
            <v>24</v>
          </cell>
          <cell r="G1057">
            <v>24</v>
          </cell>
          <cell r="H1057">
            <v>24</v>
          </cell>
          <cell r="I1057">
            <v>24</v>
          </cell>
          <cell r="J1057">
            <v>24</v>
          </cell>
          <cell r="K1057">
            <v>24</v>
          </cell>
          <cell r="L1057">
            <v>24</v>
          </cell>
          <cell r="M1057">
            <v>24</v>
          </cell>
          <cell r="N1057">
            <v>24</v>
          </cell>
          <cell r="O1057">
            <v>24</v>
          </cell>
          <cell r="P1057">
            <v>24</v>
          </cell>
          <cell r="Q1057">
            <v>24</v>
          </cell>
          <cell r="R1057">
            <v>24</v>
          </cell>
          <cell r="S1057">
            <v>24</v>
          </cell>
          <cell r="T1057">
            <v>24</v>
          </cell>
        </row>
        <row r="1058">
          <cell r="C1058">
            <v>24</v>
          </cell>
          <cell r="D1058">
            <v>24</v>
          </cell>
          <cell r="E1058">
            <v>24</v>
          </cell>
          <cell r="F1058">
            <v>24</v>
          </cell>
          <cell r="G1058">
            <v>24</v>
          </cell>
          <cell r="H1058">
            <v>24</v>
          </cell>
          <cell r="I1058">
            <v>24</v>
          </cell>
          <cell r="J1058">
            <v>24</v>
          </cell>
          <cell r="K1058">
            <v>24</v>
          </cell>
          <cell r="L1058">
            <v>24</v>
          </cell>
          <cell r="M1058">
            <v>24</v>
          </cell>
          <cell r="N1058">
            <v>24</v>
          </cell>
          <cell r="O1058">
            <v>24</v>
          </cell>
          <cell r="P1058">
            <v>24</v>
          </cell>
          <cell r="Q1058">
            <v>24</v>
          </cell>
          <cell r="R1058">
            <v>24</v>
          </cell>
          <cell r="S1058">
            <v>24</v>
          </cell>
          <cell r="T1058">
            <v>24</v>
          </cell>
        </row>
        <row r="1059">
          <cell r="C1059">
            <v>22</v>
          </cell>
          <cell r="D1059">
            <v>23</v>
          </cell>
          <cell r="E1059">
            <v>23</v>
          </cell>
          <cell r="F1059">
            <v>23</v>
          </cell>
          <cell r="G1059">
            <v>23</v>
          </cell>
          <cell r="H1059">
            <v>23</v>
          </cell>
          <cell r="I1059">
            <v>23</v>
          </cell>
          <cell r="J1059">
            <v>23</v>
          </cell>
          <cell r="K1059">
            <v>23</v>
          </cell>
          <cell r="L1059">
            <v>23</v>
          </cell>
          <cell r="M1059">
            <v>23</v>
          </cell>
          <cell r="N1059">
            <v>23</v>
          </cell>
          <cell r="O1059">
            <v>23</v>
          </cell>
          <cell r="P1059">
            <v>23</v>
          </cell>
          <cell r="Q1059">
            <v>23</v>
          </cell>
          <cell r="R1059">
            <v>23</v>
          </cell>
          <cell r="S1059">
            <v>23</v>
          </cell>
          <cell r="T1059">
            <v>23</v>
          </cell>
        </row>
        <row r="1060">
          <cell r="C1060">
            <v>19</v>
          </cell>
          <cell r="D1060">
            <v>23</v>
          </cell>
          <cell r="E1060">
            <v>23</v>
          </cell>
          <cell r="F1060">
            <v>23</v>
          </cell>
          <cell r="G1060">
            <v>23</v>
          </cell>
          <cell r="H1060">
            <v>23</v>
          </cell>
          <cell r="I1060">
            <v>23</v>
          </cell>
          <cell r="J1060">
            <v>23</v>
          </cell>
          <cell r="K1060">
            <v>23</v>
          </cell>
          <cell r="L1060">
            <v>23</v>
          </cell>
          <cell r="M1060">
            <v>23</v>
          </cell>
          <cell r="N1060">
            <v>23</v>
          </cell>
          <cell r="O1060">
            <v>23</v>
          </cell>
          <cell r="P1060">
            <v>23</v>
          </cell>
          <cell r="Q1060">
            <v>23</v>
          </cell>
          <cell r="R1060">
            <v>23</v>
          </cell>
          <cell r="S1060">
            <v>23</v>
          </cell>
          <cell r="T1060">
            <v>23</v>
          </cell>
        </row>
        <row r="1061">
          <cell r="C1061">
            <v>17</v>
          </cell>
          <cell r="D1061">
            <v>18</v>
          </cell>
          <cell r="E1061">
            <v>18</v>
          </cell>
          <cell r="F1061">
            <v>18</v>
          </cell>
          <cell r="G1061">
            <v>18</v>
          </cell>
          <cell r="H1061">
            <v>18</v>
          </cell>
          <cell r="I1061">
            <v>18</v>
          </cell>
          <cell r="J1061">
            <v>18</v>
          </cell>
          <cell r="K1061">
            <v>18</v>
          </cell>
          <cell r="L1061">
            <v>18</v>
          </cell>
          <cell r="M1061">
            <v>18</v>
          </cell>
          <cell r="N1061">
            <v>18</v>
          </cell>
          <cell r="O1061">
            <v>18</v>
          </cell>
          <cell r="P1061">
            <v>18</v>
          </cell>
          <cell r="Q1061">
            <v>18</v>
          </cell>
          <cell r="R1061">
            <v>18</v>
          </cell>
          <cell r="S1061">
            <v>18</v>
          </cell>
          <cell r="T1061">
            <v>18</v>
          </cell>
        </row>
        <row r="1062">
          <cell r="C1062">
            <v>27</v>
          </cell>
          <cell r="D1062">
            <v>28</v>
          </cell>
          <cell r="E1062">
            <v>27</v>
          </cell>
          <cell r="F1062">
            <v>27</v>
          </cell>
          <cell r="G1062">
            <v>27</v>
          </cell>
          <cell r="H1062">
            <v>27</v>
          </cell>
          <cell r="I1062">
            <v>27</v>
          </cell>
          <cell r="J1062">
            <v>27</v>
          </cell>
          <cell r="K1062">
            <v>27</v>
          </cell>
          <cell r="L1062">
            <v>27</v>
          </cell>
          <cell r="M1062">
            <v>27</v>
          </cell>
          <cell r="N1062">
            <v>27</v>
          </cell>
          <cell r="O1062">
            <v>27</v>
          </cell>
          <cell r="P1062">
            <v>27</v>
          </cell>
          <cell r="Q1062">
            <v>27</v>
          </cell>
          <cell r="R1062">
            <v>27</v>
          </cell>
          <cell r="S1062">
            <v>27</v>
          </cell>
        </row>
        <row r="1063">
          <cell r="C1063">
            <v>22</v>
          </cell>
          <cell r="D1063">
            <v>23</v>
          </cell>
          <cell r="E1063">
            <v>23</v>
          </cell>
          <cell r="F1063">
            <v>23</v>
          </cell>
          <cell r="G1063">
            <v>23</v>
          </cell>
          <cell r="H1063">
            <v>23</v>
          </cell>
          <cell r="I1063">
            <v>23</v>
          </cell>
          <cell r="J1063">
            <v>23</v>
          </cell>
          <cell r="K1063">
            <v>23</v>
          </cell>
          <cell r="L1063">
            <v>23</v>
          </cell>
          <cell r="M1063">
            <v>23</v>
          </cell>
          <cell r="N1063">
            <v>23</v>
          </cell>
          <cell r="O1063">
            <v>23</v>
          </cell>
          <cell r="P1063">
            <v>23</v>
          </cell>
          <cell r="Q1063">
            <v>23</v>
          </cell>
          <cell r="R1063">
            <v>23</v>
          </cell>
        </row>
        <row r="1064">
          <cell r="C1064">
            <v>27</v>
          </cell>
          <cell r="D1064">
            <v>28</v>
          </cell>
          <cell r="E1064">
            <v>28</v>
          </cell>
          <cell r="F1064">
            <v>28</v>
          </cell>
          <cell r="G1064">
            <v>28</v>
          </cell>
          <cell r="H1064">
            <v>28</v>
          </cell>
          <cell r="I1064">
            <v>28</v>
          </cell>
          <cell r="J1064">
            <v>28</v>
          </cell>
          <cell r="K1064">
            <v>28</v>
          </cell>
          <cell r="L1064">
            <v>28</v>
          </cell>
          <cell r="M1064">
            <v>28</v>
          </cell>
          <cell r="N1064">
            <v>28</v>
          </cell>
          <cell r="O1064">
            <v>28</v>
          </cell>
          <cell r="P1064">
            <v>28</v>
          </cell>
          <cell r="Q1064">
            <v>28</v>
          </cell>
        </row>
        <row r="1065">
          <cell r="C1065">
            <v>13</v>
          </cell>
          <cell r="D1065">
            <v>13</v>
          </cell>
          <cell r="E1065">
            <v>13</v>
          </cell>
          <cell r="F1065">
            <v>13</v>
          </cell>
          <cell r="G1065">
            <v>13</v>
          </cell>
          <cell r="H1065">
            <v>13</v>
          </cell>
          <cell r="I1065">
            <v>13</v>
          </cell>
          <cell r="J1065">
            <v>13</v>
          </cell>
          <cell r="K1065">
            <v>13</v>
          </cell>
          <cell r="L1065">
            <v>13</v>
          </cell>
          <cell r="M1065">
            <v>13</v>
          </cell>
          <cell r="N1065">
            <v>13</v>
          </cell>
          <cell r="O1065">
            <v>13</v>
          </cell>
          <cell r="P1065">
            <v>13</v>
          </cell>
        </row>
        <row r="1066">
          <cell r="C1066">
            <v>30</v>
          </cell>
          <cell r="D1066">
            <v>30</v>
          </cell>
          <cell r="E1066">
            <v>30</v>
          </cell>
          <cell r="F1066">
            <v>30</v>
          </cell>
          <cell r="G1066">
            <v>30</v>
          </cell>
          <cell r="H1066">
            <v>30</v>
          </cell>
          <cell r="I1066">
            <v>30</v>
          </cell>
          <cell r="J1066">
            <v>30</v>
          </cell>
          <cell r="K1066">
            <v>30</v>
          </cell>
          <cell r="L1066">
            <v>30</v>
          </cell>
          <cell r="M1066">
            <v>30</v>
          </cell>
          <cell r="N1066">
            <v>30</v>
          </cell>
          <cell r="O1066">
            <v>30</v>
          </cell>
        </row>
        <row r="1067">
          <cell r="C1067">
            <v>29</v>
          </cell>
          <cell r="D1067">
            <v>31</v>
          </cell>
          <cell r="E1067">
            <v>31</v>
          </cell>
          <cell r="F1067">
            <v>31</v>
          </cell>
          <cell r="G1067">
            <v>31</v>
          </cell>
          <cell r="H1067">
            <v>31</v>
          </cell>
          <cell r="I1067">
            <v>31</v>
          </cell>
          <cell r="J1067">
            <v>31</v>
          </cell>
          <cell r="K1067">
            <v>31</v>
          </cell>
          <cell r="L1067">
            <v>31</v>
          </cell>
          <cell r="M1067">
            <v>31</v>
          </cell>
          <cell r="N1067">
            <v>31</v>
          </cell>
        </row>
        <row r="1068">
          <cell r="C1068">
            <v>38</v>
          </cell>
          <cell r="D1068">
            <v>41</v>
          </cell>
          <cell r="E1068">
            <v>41</v>
          </cell>
          <cell r="F1068">
            <v>41</v>
          </cell>
          <cell r="G1068">
            <v>41</v>
          </cell>
          <cell r="H1068">
            <v>41</v>
          </cell>
          <cell r="I1068">
            <v>41</v>
          </cell>
          <cell r="J1068">
            <v>41</v>
          </cell>
          <cell r="K1068">
            <v>41</v>
          </cell>
          <cell r="L1068">
            <v>41</v>
          </cell>
          <cell r="M1068">
            <v>41</v>
          </cell>
        </row>
        <row r="1069">
          <cell r="C1069">
            <v>26</v>
          </cell>
          <cell r="D1069">
            <v>31</v>
          </cell>
          <cell r="E1069">
            <v>31</v>
          </cell>
          <cell r="F1069">
            <v>31</v>
          </cell>
          <cell r="G1069">
            <v>31</v>
          </cell>
          <cell r="H1069">
            <v>31</v>
          </cell>
          <cell r="I1069">
            <v>31</v>
          </cell>
          <cell r="J1069">
            <v>31</v>
          </cell>
          <cell r="K1069">
            <v>31</v>
          </cell>
          <cell r="L1069">
            <v>31</v>
          </cell>
        </row>
        <row r="1070">
          <cell r="C1070">
            <v>38</v>
          </cell>
          <cell r="D1070">
            <v>41</v>
          </cell>
          <cell r="E1070">
            <v>41</v>
          </cell>
          <cell r="F1070">
            <v>41</v>
          </cell>
          <cell r="G1070">
            <v>41</v>
          </cell>
          <cell r="H1070">
            <v>41</v>
          </cell>
          <cell r="I1070">
            <v>41</v>
          </cell>
          <cell r="J1070">
            <v>41</v>
          </cell>
          <cell r="K1070">
            <v>41</v>
          </cell>
        </row>
        <row r="1071">
          <cell r="C1071">
            <v>40</v>
          </cell>
          <cell r="D1071">
            <v>41</v>
          </cell>
          <cell r="E1071">
            <v>41</v>
          </cell>
          <cell r="F1071">
            <v>41</v>
          </cell>
          <cell r="G1071">
            <v>41</v>
          </cell>
          <cell r="H1071">
            <v>41</v>
          </cell>
          <cell r="I1071">
            <v>41</v>
          </cell>
          <cell r="J1071">
            <v>41</v>
          </cell>
        </row>
        <row r="1072">
          <cell r="C1072">
            <v>50</v>
          </cell>
          <cell r="D1072">
            <v>52</v>
          </cell>
          <cell r="E1072">
            <v>52</v>
          </cell>
          <cell r="F1072">
            <v>52</v>
          </cell>
          <cell r="G1072">
            <v>52</v>
          </cell>
          <cell r="H1072">
            <v>52</v>
          </cell>
          <cell r="I1072">
            <v>52</v>
          </cell>
        </row>
        <row r="1073">
          <cell r="C1073">
            <v>40</v>
          </cell>
          <cell r="D1073">
            <v>47</v>
          </cell>
          <cell r="E1073">
            <v>46</v>
          </cell>
          <cell r="F1073">
            <v>46</v>
          </cell>
          <cell r="G1073">
            <v>46</v>
          </cell>
          <cell r="H1073">
            <v>46</v>
          </cell>
        </row>
        <row r="1074">
          <cell r="C1074">
            <v>41</v>
          </cell>
          <cell r="D1074">
            <v>46</v>
          </cell>
          <cell r="E1074">
            <v>46</v>
          </cell>
          <cell r="F1074">
            <v>46</v>
          </cell>
          <cell r="G1074">
            <v>46</v>
          </cell>
        </row>
        <row r="1075">
          <cell r="C1075">
            <v>50</v>
          </cell>
          <cell r="D1075">
            <v>54</v>
          </cell>
          <cell r="E1075">
            <v>54</v>
          </cell>
          <cell r="F1075">
            <v>54</v>
          </cell>
        </row>
        <row r="1076">
          <cell r="C1076">
            <v>31</v>
          </cell>
          <cell r="D1076">
            <v>33</v>
          </cell>
          <cell r="E1076">
            <v>33</v>
          </cell>
        </row>
        <row r="1077">
          <cell r="C1077">
            <v>47</v>
          </cell>
          <cell r="D1077">
            <v>57</v>
          </cell>
        </row>
        <row r="1078">
          <cell r="C1078">
            <v>49</v>
          </cell>
        </row>
        <row r="1088">
          <cell r="C1088">
            <v>15</v>
          </cell>
          <cell r="D1088">
            <v>16</v>
          </cell>
          <cell r="E1088">
            <v>16</v>
          </cell>
          <cell r="F1088">
            <v>16</v>
          </cell>
          <cell r="G1088">
            <v>16</v>
          </cell>
          <cell r="H1088">
            <v>16</v>
          </cell>
          <cell r="I1088">
            <v>16</v>
          </cell>
          <cell r="J1088">
            <v>16</v>
          </cell>
          <cell r="K1088">
            <v>16</v>
          </cell>
          <cell r="L1088">
            <v>16</v>
          </cell>
          <cell r="M1088">
            <v>16</v>
          </cell>
          <cell r="N1088">
            <v>16</v>
          </cell>
          <cell r="O1088">
            <v>16</v>
          </cell>
          <cell r="P1088">
            <v>16</v>
          </cell>
          <cell r="Q1088">
            <v>16</v>
          </cell>
          <cell r="R1088">
            <v>16</v>
          </cell>
          <cell r="S1088">
            <v>16</v>
          </cell>
          <cell r="T1088">
            <v>16</v>
          </cell>
        </row>
        <row r="1089">
          <cell r="C1089">
            <v>21</v>
          </cell>
          <cell r="D1089">
            <v>24</v>
          </cell>
          <cell r="E1089">
            <v>25</v>
          </cell>
          <cell r="F1089">
            <v>25</v>
          </cell>
          <cell r="G1089">
            <v>25</v>
          </cell>
          <cell r="H1089">
            <v>25</v>
          </cell>
          <cell r="I1089">
            <v>25</v>
          </cell>
          <cell r="J1089">
            <v>25</v>
          </cell>
          <cell r="K1089">
            <v>25</v>
          </cell>
          <cell r="L1089">
            <v>25</v>
          </cell>
          <cell r="M1089">
            <v>25</v>
          </cell>
          <cell r="N1089">
            <v>25</v>
          </cell>
          <cell r="O1089">
            <v>25</v>
          </cell>
          <cell r="P1089">
            <v>25</v>
          </cell>
          <cell r="Q1089">
            <v>25</v>
          </cell>
          <cell r="R1089">
            <v>25</v>
          </cell>
          <cell r="S1089">
            <v>25</v>
          </cell>
          <cell r="T1089">
            <v>25</v>
          </cell>
        </row>
        <row r="1090">
          <cell r="C1090">
            <v>12</v>
          </cell>
          <cell r="D1090">
            <v>13</v>
          </cell>
          <cell r="E1090">
            <v>13</v>
          </cell>
          <cell r="F1090">
            <v>13</v>
          </cell>
          <cell r="G1090">
            <v>13</v>
          </cell>
          <cell r="H1090">
            <v>13</v>
          </cell>
          <cell r="I1090">
            <v>13</v>
          </cell>
          <cell r="J1090">
            <v>13</v>
          </cell>
          <cell r="K1090">
            <v>13</v>
          </cell>
          <cell r="L1090">
            <v>13</v>
          </cell>
          <cell r="M1090">
            <v>13</v>
          </cell>
          <cell r="N1090">
            <v>13</v>
          </cell>
          <cell r="O1090">
            <v>13</v>
          </cell>
          <cell r="P1090">
            <v>13</v>
          </cell>
          <cell r="Q1090">
            <v>13</v>
          </cell>
          <cell r="R1090">
            <v>13</v>
          </cell>
          <cell r="S1090">
            <v>13</v>
          </cell>
          <cell r="T1090">
            <v>13</v>
          </cell>
        </row>
        <row r="1091">
          <cell r="C1091">
            <v>24</v>
          </cell>
          <cell r="D1091">
            <v>25</v>
          </cell>
          <cell r="E1091">
            <v>26</v>
          </cell>
          <cell r="F1091">
            <v>26</v>
          </cell>
          <cell r="G1091">
            <v>26</v>
          </cell>
          <cell r="H1091">
            <v>26</v>
          </cell>
          <cell r="I1091">
            <v>26</v>
          </cell>
          <cell r="J1091">
            <v>26</v>
          </cell>
          <cell r="K1091">
            <v>26</v>
          </cell>
          <cell r="L1091">
            <v>26</v>
          </cell>
          <cell r="M1091">
            <v>26</v>
          </cell>
          <cell r="N1091">
            <v>26</v>
          </cell>
          <cell r="O1091">
            <v>26</v>
          </cell>
          <cell r="P1091">
            <v>26</v>
          </cell>
          <cell r="Q1091">
            <v>26</v>
          </cell>
          <cell r="R1091">
            <v>26</v>
          </cell>
          <cell r="S1091">
            <v>26</v>
          </cell>
          <cell r="T1091">
            <v>26</v>
          </cell>
        </row>
        <row r="1092">
          <cell r="C1092">
            <v>19</v>
          </cell>
          <cell r="D1092">
            <v>21</v>
          </cell>
          <cell r="E1092">
            <v>21</v>
          </cell>
          <cell r="F1092">
            <v>21</v>
          </cell>
          <cell r="G1092">
            <v>21</v>
          </cell>
          <cell r="H1092">
            <v>21</v>
          </cell>
          <cell r="I1092">
            <v>21</v>
          </cell>
          <cell r="J1092">
            <v>21</v>
          </cell>
          <cell r="K1092">
            <v>21</v>
          </cell>
          <cell r="L1092">
            <v>21</v>
          </cell>
          <cell r="M1092">
            <v>21</v>
          </cell>
          <cell r="N1092">
            <v>21</v>
          </cell>
          <cell r="O1092">
            <v>21</v>
          </cell>
          <cell r="P1092">
            <v>21</v>
          </cell>
          <cell r="Q1092">
            <v>21</v>
          </cell>
          <cell r="R1092">
            <v>21</v>
          </cell>
          <cell r="S1092">
            <v>21</v>
          </cell>
          <cell r="T1092">
            <v>21</v>
          </cell>
        </row>
        <row r="1093">
          <cell r="C1093">
            <v>20</v>
          </cell>
          <cell r="D1093">
            <v>23</v>
          </cell>
          <cell r="E1093">
            <v>23</v>
          </cell>
          <cell r="F1093">
            <v>24</v>
          </cell>
          <cell r="G1093">
            <v>24</v>
          </cell>
          <cell r="H1093">
            <v>24</v>
          </cell>
          <cell r="I1093">
            <v>24</v>
          </cell>
          <cell r="J1093">
            <v>24</v>
          </cell>
          <cell r="K1093">
            <v>24</v>
          </cell>
          <cell r="L1093">
            <v>24</v>
          </cell>
          <cell r="M1093">
            <v>24</v>
          </cell>
          <cell r="N1093">
            <v>24</v>
          </cell>
          <cell r="O1093">
            <v>24</v>
          </cell>
          <cell r="P1093">
            <v>24</v>
          </cell>
          <cell r="Q1093">
            <v>24</v>
          </cell>
          <cell r="R1093">
            <v>24</v>
          </cell>
          <cell r="S1093">
            <v>24</v>
          </cell>
          <cell r="T1093">
            <v>24</v>
          </cell>
        </row>
        <row r="1094">
          <cell r="C1094">
            <v>24</v>
          </cell>
          <cell r="D1094">
            <v>24</v>
          </cell>
          <cell r="E1094">
            <v>24</v>
          </cell>
          <cell r="F1094">
            <v>24</v>
          </cell>
          <cell r="G1094">
            <v>24</v>
          </cell>
          <cell r="H1094">
            <v>24</v>
          </cell>
          <cell r="I1094">
            <v>24</v>
          </cell>
          <cell r="J1094">
            <v>24</v>
          </cell>
          <cell r="K1094">
            <v>24</v>
          </cell>
          <cell r="L1094">
            <v>24</v>
          </cell>
          <cell r="M1094">
            <v>24</v>
          </cell>
          <cell r="N1094">
            <v>24</v>
          </cell>
          <cell r="O1094">
            <v>24</v>
          </cell>
          <cell r="P1094">
            <v>24</v>
          </cell>
          <cell r="Q1094">
            <v>24</v>
          </cell>
          <cell r="R1094">
            <v>24</v>
          </cell>
          <cell r="S1094">
            <v>24</v>
          </cell>
          <cell r="T1094">
            <v>24</v>
          </cell>
        </row>
        <row r="1095">
          <cell r="C1095">
            <v>22</v>
          </cell>
          <cell r="D1095">
            <v>23</v>
          </cell>
          <cell r="E1095">
            <v>23</v>
          </cell>
          <cell r="F1095">
            <v>23</v>
          </cell>
          <cell r="G1095">
            <v>23</v>
          </cell>
          <cell r="H1095">
            <v>23</v>
          </cell>
          <cell r="I1095">
            <v>23</v>
          </cell>
          <cell r="J1095">
            <v>23</v>
          </cell>
          <cell r="K1095">
            <v>23</v>
          </cell>
          <cell r="L1095">
            <v>23</v>
          </cell>
          <cell r="M1095">
            <v>23</v>
          </cell>
          <cell r="N1095">
            <v>23</v>
          </cell>
          <cell r="O1095">
            <v>23</v>
          </cell>
          <cell r="P1095">
            <v>23</v>
          </cell>
          <cell r="Q1095">
            <v>23</v>
          </cell>
          <cell r="R1095">
            <v>23</v>
          </cell>
          <cell r="S1095">
            <v>23</v>
          </cell>
          <cell r="T1095">
            <v>23</v>
          </cell>
        </row>
        <row r="1096">
          <cell r="C1096">
            <v>19</v>
          </cell>
          <cell r="D1096">
            <v>23</v>
          </cell>
          <cell r="E1096">
            <v>23</v>
          </cell>
          <cell r="F1096">
            <v>23</v>
          </cell>
          <cell r="G1096">
            <v>23</v>
          </cell>
          <cell r="H1096">
            <v>23</v>
          </cell>
          <cell r="I1096">
            <v>23</v>
          </cell>
          <cell r="J1096">
            <v>23</v>
          </cell>
          <cell r="K1096">
            <v>23</v>
          </cell>
          <cell r="L1096">
            <v>23</v>
          </cell>
          <cell r="M1096">
            <v>23</v>
          </cell>
          <cell r="N1096">
            <v>23</v>
          </cell>
          <cell r="O1096">
            <v>23</v>
          </cell>
          <cell r="P1096">
            <v>23</v>
          </cell>
          <cell r="Q1096">
            <v>23</v>
          </cell>
          <cell r="R1096">
            <v>23</v>
          </cell>
          <cell r="S1096">
            <v>23</v>
          </cell>
          <cell r="T1096">
            <v>23</v>
          </cell>
        </row>
        <row r="1097">
          <cell r="C1097">
            <v>17</v>
          </cell>
          <cell r="D1097">
            <v>18</v>
          </cell>
          <cell r="E1097">
            <v>18</v>
          </cell>
          <cell r="F1097">
            <v>18</v>
          </cell>
          <cell r="G1097">
            <v>18</v>
          </cell>
          <cell r="H1097">
            <v>18</v>
          </cell>
          <cell r="I1097">
            <v>18</v>
          </cell>
          <cell r="J1097">
            <v>18</v>
          </cell>
          <cell r="K1097">
            <v>18</v>
          </cell>
          <cell r="L1097">
            <v>18</v>
          </cell>
          <cell r="M1097">
            <v>18</v>
          </cell>
          <cell r="N1097">
            <v>18</v>
          </cell>
          <cell r="O1097">
            <v>18</v>
          </cell>
          <cell r="P1097">
            <v>18</v>
          </cell>
          <cell r="Q1097">
            <v>18</v>
          </cell>
          <cell r="R1097">
            <v>18</v>
          </cell>
          <cell r="S1097">
            <v>18</v>
          </cell>
          <cell r="T1097">
            <v>18</v>
          </cell>
        </row>
        <row r="1098">
          <cell r="C1098">
            <v>27</v>
          </cell>
          <cell r="D1098">
            <v>28</v>
          </cell>
          <cell r="E1098">
            <v>27</v>
          </cell>
          <cell r="F1098">
            <v>27</v>
          </cell>
          <cell r="G1098">
            <v>27</v>
          </cell>
          <cell r="H1098">
            <v>27</v>
          </cell>
          <cell r="I1098">
            <v>27</v>
          </cell>
          <cell r="J1098">
            <v>27</v>
          </cell>
          <cell r="K1098">
            <v>27</v>
          </cell>
          <cell r="L1098">
            <v>27</v>
          </cell>
          <cell r="M1098">
            <v>27</v>
          </cell>
          <cell r="N1098">
            <v>27</v>
          </cell>
          <cell r="O1098">
            <v>27</v>
          </cell>
          <cell r="P1098">
            <v>27</v>
          </cell>
          <cell r="Q1098">
            <v>27</v>
          </cell>
          <cell r="R1098">
            <v>27</v>
          </cell>
          <cell r="S1098">
            <v>27</v>
          </cell>
          <cell r="T1098" t="str">
            <v/>
          </cell>
        </row>
        <row r="1099">
          <cell r="C1099">
            <v>22</v>
          </cell>
          <cell r="D1099">
            <v>23</v>
          </cell>
          <cell r="E1099">
            <v>23</v>
          </cell>
          <cell r="F1099">
            <v>23</v>
          </cell>
          <cell r="G1099">
            <v>23</v>
          </cell>
          <cell r="H1099">
            <v>23</v>
          </cell>
          <cell r="I1099">
            <v>23</v>
          </cell>
          <cell r="J1099">
            <v>23</v>
          </cell>
          <cell r="K1099">
            <v>23</v>
          </cell>
          <cell r="L1099">
            <v>23</v>
          </cell>
          <cell r="M1099">
            <v>23</v>
          </cell>
          <cell r="N1099">
            <v>23</v>
          </cell>
          <cell r="O1099">
            <v>23</v>
          </cell>
          <cell r="P1099">
            <v>23</v>
          </cell>
          <cell r="Q1099">
            <v>23</v>
          </cell>
          <cell r="R1099">
            <v>23</v>
          </cell>
          <cell r="S1099" t="str">
            <v/>
          </cell>
          <cell r="T1099" t="str">
            <v/>
          </cell>
        </row>
        <row r="1100">
          <cell r="C1100">
            <v>27</v>
          </cell>
          <cell r="D1100">
            <v>28</v>
          </cell>
          <cell r="E1100">
            <v>28</v>
          </cell>
          <cell r="F1100">
            <v>28</v>
          </cell>
          <cell r="G1100">
            <v>28</v>
          </cell>
          <cell r="H1100">
            <v>28</v>
          </cell>
          <cell r="I1100">
            <v>28</v>
          </cell>
          <cell r="J1100">
            <v>28</v>
          </cell>
          <cell r="K1100">
            <v>28</v>
          </cell>
          <cell r="L1100">
            <v>28</v>
          </cell>
          <cell r="M1100">
            <v>28</v>
          </cell>
          <cell r="N1100">
            <v>28</v>
          </cell>
          <cell r="O1100">
            <v>28</v>
          </cell>
          <cell r="P1100">
            <v>28</v>
          </cell>
          <cell r="Q1100">
            <v>28</v>
          </cell>
          <cell r="R1100" t="str">
            <v/>
          </cell>
          <cell r="S1100" t="str">
            <v/>
          </cell>
          <cell r="T1100" t="str">
            <v/>
          </cell>
        </row>
        <row r="1101">
          <cell r="C1101">
            <v>13</v>
          </cell>
          <cell r="D1101">
            <v>13</v>
          </cell>
          <cell r="E1101">
            <v>13</v>
          </cell>
          <cell r="F1101">
            <v>13</v>
          </cell>
          <cell r="G1101">
            <v>13</v>
          </cell>
          <cell r="H1101">
            <v>13</v>
          </cell>
          <cell r="I1101">
            <v>13</v>
          </cell>
          <cell r="J1101">
            <v>13</v>
          </cell>
          <cell r="K1101">
            <v>13</v>
          </cell>
          <cell r="L1101">
            <v>13</v>
          </cell>
          <cell r="M1101">
            <v>13</v>
          </cell>
          <cell r="N1101">
            <v>13</v>
          </cell>
          <cell r="O1101">
            <v>13</v>
          </cell>
          <cell r="P1101">
            <v>13</v>
          </cell>
          <cell r="Q1101" t="str">
            <v/>
          </cell>
          <cell r="R1101" t="str">
            <v/>
          </cell>
          <cell r="S1101" t="str">
            <v/>
          </cell>
          <cell r="T1101" t="str">
            <v/>
          </cell>
        </row>
        <row r="1102">
          <cell r="C1102">
            <v>30</v>
          </cell>
          <cell r="D1102">
            <v>30</v>
          </cell>
          <cell r="E1102">
            <v>30</v>
          </cell>
          <cell r="F1102">
            <v>30</v>
          </cell>
          <cell r="G1102">
            <v>30</v>
          </cell>
          <cell r="H1102">
            <v>30</v>
          </cell>
          <cell r="I1102">
            <v>30</v>
          </cell>
          <cell r="J1102">
            <v>30</v>
          </cell>
          <cell r="K1102">
            <v>30</v>
          </cell>
          <cell r="L1102">
            <v>30</v>
          </cell>
          <cell r="M1102">
            <v>30</v>
          </cell>
          <cell r="N1102">
            <v>30</v>
          </cell>
          <cell r="O1102">
            <v>30</v>
          </cell>
          <cell r="P1102" t="str">
            <v/>
          </cell>
          <cell r="Q1102" t="str">
            <v/>
          </cell>
          <cell r="R1102" t="str">
            <v/>
          </cell>
          <cell r="S1102" t="str">
            <v/>
          </cell>
          <cell r="T1102" t="str">
            <v/>
          </cell>
        </row>
        <row r="1103">
          <cell r="C1103">
            <v>29</v>
          </cell>
          <cell r="D1103">
            <v>31</v>
          </cell>
          <cell r="E1103">
            <v>31</v>
          </cell>
          <cell r="F1103">
            <v>31</v>
          </cell>
          <cell r="G1103">
            <v>31</v>
          </cell>
          <cell r="H1103">
            <v>31</v>
          </cell>
          <cell r="I1103">
            <v>31</v>
          </cell>
          <cell r="J1103">
            <v>31</v>
          </cell>
          <cell r="K1103">
            <v>31</v>
          </cell>
          <cell r="L1103">
            <v>31</v>
          </cell>
          <cell r="M1103">
            <v>31</v>
          </cell>
          <cell r="N1103">
            <v>31</v>
          </cell>
          <cell r="O1103" t="str">
            <v/>
          </cell>
          <cell r="P1103" t="str">
            <v/>
          </cell>
          <cell r="Q1103" t="str">
            <v/>
          </cell>
          <cell r="R1103" t="str">
            <v/>
          </cell>
          <cell r="S1103" t="str">
            <v/>
          </cell>
          <cell r="T1103" t="str">
            <v/>
          </cell>
        </row>
        <row r="1104">
          <cell r="C1104">
            <v>38</v>
          </cell>
          <cell r="D1104">
            <v>41</v>
          </cell>
          <cell r="E1104">
            <v>41</v>
          </cell>
          <cell r="F1104">
            <v>41</v>
          </cell>
          <cell r="G1104">
            <v>41</v>
          </cell>
          <cell r="H1104">
            <v>41</v>
          </cell>
          <cell r="I1104">
            <v>41</v>
          </cell>
          <cell r="J1104">
            <v>41</v>
          </cell>
          <cell r="K1104">
            <v>41</v>
          </cell>
          <cell r="L1104">
            <v>41</v>
          </cell>
          <cell r="M1104">
            <v>41</v>
          </cell>
          <cell r="N1104" t="str">
            <v/>
          </cell>
          <cell r="O1104" t="str">
            <v/>
          </cell>
          <cell r="P1104" t="str">
            <v/>
          </cell>
          <cell r="Q1104" t="str">
            <v/>
          </cell>
          <cell r="R1104" t="str">
            <v/>
          </cell>
          <cell r="S1104" t="str">
            <v/>
          </cell>
          <cell r="T1104" t="str">
            <v/>
          </cell>
        </row>
        <row r="1105">
          <cell r="C1105">
            <v>26</v>
          </cell>
          <cell r="D1105">
            <v>31</v>
          </cell>
          <cell r="E1105">
            <v>31</v>
          </cell>
          <cell r="F1105">
            <v>31</v>
          </cell>
          <cell r="G1105">
            <v>31</v>
          </cell>
          <cell r="H1105">
            <v>31</v>
          </cell>
          <cell r="I1105">
            <v>31</v>
          </cell>
          <cell r="J1105">
            <v>31</v>
          </cell>
          <cell r="K1105">
            <v>31</v>
          </cell>
          <cell r="L1105">
            <v>31</v>
          </cell>
          <cell r="M1105" t="str">
            <v/>
          </cell>
          <cell r="N1105" t="str">
            <v/>
          </cell>
          <cell r="O1105" t="str">
            <v/>
          </cell>
          <cell r="P1105" t="str">
            <v/>
          </cell>
          <cell r="Q1105" t="str">
            <v/>
          </cell>
          <cell r="R1105" t="str">
            <v/>
          </cell>
          <cell r="S1105" t="str">
            <v/>
          </cell>
          <cell r="T1105" t="str">
            <v/>
          </cell>
        </row>
        <row r="1106">
          <cell r="C1106">
            <v>38</v>
          </cell>
          <cell r="D1106">
            <v>41</v>
          </cell>
          <cell r="E1106">
            <v>41</v>
          </cell>
          <cell r="F1106">
            <v>41</v>
          </cell>
          <cell r="G1106">
            <v>41</v>
          </cell>
          <cell r="H1106">
            <v>41</v>
          </cell>
          <cell r="I1106">
            <v>41</v>
          </cell>
          <cell r="J1106">
            <v>41</v>
          </cell>
          <cell r="K1106">
            <v>41</v>
          </cell>
          <cell r="L1106" t="str">
            <v/>
          </cell>
          <cell r="M1106" t="str">
            <v/>
          </cell>
          <cell r="N1106" t="str">
            <v/>
          </cell>
          <cell r="O1106" t="str">
            <v/>
          </cell>
          <cell r="P1106" t="str">
            <v/>
          </cell>
          <cell r="Q1106" t="str">
            <v/>
          </cell>
          <cell r="R1106" t="str">
            <v/>
          </cell>
          <cell r="S1106" t="str">
            <v/>
          </cell>
          <cell r="T1106" t="str">
            <v/>
          </cell>
        </row>
        <row r="1107">
          <cell r="C1107">
            <v>40</v>
          </cell>
          <cell r="D1107">
            <v>41</v>
          </cell>
          <cell r="E1107">
            <v>41</v>
          </cell>
          <cell r="F1107">
            <v>41</v>
          </cell>
          <cell r="G1107">
            <v>41</v>
          </cell>
          <cell r="H1107">
            <v>41</v>
          </cell>
          <cell r="I1107">
            <v>41</v>
          </cell>
          <cell r="J1107">
            <v>41</v>
          </cell>
          <cell r="K1107" t="str">
            <v/>
          </cell>
          <cell r="L1107" t="str">
            <v/>
          </cell>
          <cell r="M1107" t="str">
            <v/>
          </cell>
          <cell r="N1107" t="str">
            <v/>
          </cell>
          <cell r="O1107" t="str">
            <v/>
          </cell>
          <cell r="P1107" t="str">
            <v/>
          </cell>
          <cell r="Q1107" t="str">
            <v/>
          </cell>
          <cell r="R1107" t="str">
            <v/>
          </cell>
          <cell r="S1107" t="str">
            <v/>
          </cell>
          <cell r="T1107" t="str">
            <v/>
          </cell>
        </row>
        <row r="1108">
          <cell r="C1108">
            <v>50</v>
          </cell>
          <cell r="D1108">
            <v>52</v>
          </cell>
          <cell r="E1108">
            <v>52</v>
          </cell>
          <cell r="F1108">
            <v>52</v>
          </cell>
          <cell r="G1108">
            <v>52</v>
          </cell>
          <cell r="H1108">
            <v>52</v>
          </cell>
          <cell r="I1108">
            <v>52</v>
          </cell>
          <cell r="J1108" t="str">
            <v/>
          </cell>
          <cell r="K1108" t="str">
            <v/>
          </cell>
          <cell r="L1108" t="str">
            <v/>
          </cell>
          <cell r="M1108" t="str">
            <v/>
          </cell>
          <cell r="N1108" t="str">
            <v/>
          </cell>
          <cell r="O1108" t="str">
            <v/>
          </cell>
          <cell r="P1108" t="str">
            <v/>
          </cell>
          <cell r="Q1108" t="str">
            <v/>
          </cell>
          <cell r="R1108" t="str">
            <v/>
          </cell>
          <cell r="S1108" t="str">
            <v/>
          </cell>
          <cell r="T1108" t="str">
            <v/>
          </cell>
        </row>
        <row r="1109">
          <cell r="C1109">
            <v>40</v>
          </cell>
          <cell r="D1109">
            <v>47</v>
          </cell>
          <cell r="E1109">
            <v>46</v>
          </cell>
          <cell r="F1109">
            <v>46</v>
          </cell>
          <cell r="G1109">
            <v>46</v>
          </cell>
          <cell r="H1109">
            <v>46</v>
          </cell>
          <cell r="I1109" t="str">
            <v/>
          </cell>
          <cell r="J1109" t="str">
            <v/>
          </cell>
          <cell r="K1109" t="str">
            <v/>
          </cell>
          <cell r="L1109" t="str">
            <v/>
          </cell>
          <cell r="M1109" t="str">
            <v/>
          </cell>
          <cell r="N1109" t="str">
            <v/>
          </cell>
          <cell r="O1109" t="str">
            <v/>
          </cell>
          <cell r="P1109" t="str">
            <v/>
          </cell>
          <cell r="Q1109" t="str">
            <v/>
          </cell>
          <cell r="R1109" t="str">
            <v/>
          </cell>
          <cell r="S1109" t="str">
            <v/>
          </cell>
          <cell r="T1109" t="str">
            <v/>
          </cell>
        </row>
        <row r="1110">
          <cell r="C1110">
            <v>41</v>
          </cell>
          <cell r="D1110">
            <v>46</v>
          </cell>
          <cell r="E1110">
            <v>46</v>
          </cell>
          <cell r="F1110">
            <v>46</v>
          </cell>
          <cell r="G1110">
            <v>46</v>
          </cell>
          <cell r="H1110" t="str">
            <v/>
          </cell>
          <cell r="I1110" t="str">
            <v/>
          </cell>
          <cell r="J1110" t="str">
            <v/>
          </cell>
          <cell r="K1110" t="str">
            <v/>
          </cell>
          <cell r="L1110" t="str">
            <v/>
          </cell>
          <cell r="M1110" t="str">
            <v/>
          </cell>
          <cell r="N1110" t="str">
            <v/>
          </cell>
          <cell r="O1110" t="str">
            <v/>
          </cell>
          <cell r="P1110" t="str">
            <v/>
          </cell>
          <cell r="Q1110" t="str">
            <v/>
          </cell>
          <cell r="R1110" t="str">
            <v/>
          </cell>
          <cell r="S1110" t="str">
            <v/>
          </cell>
          <cell r="T1110" t="str">
            <v/>
          </cell>
        </row>
        <row r="1111">
          <cell r="C1111">
            <v>50</v>
          </cell>
          <cell r="D1111">
            <v>54</v>
          </cell>
          <cell r="E1111">
            <v>54</v>
          </cell>
          <cell r="F1111">
            <v>54</v>
          </cell>
          <cell r="G1111" t="str">
            <v/>
          </cell>
          <cell r="H1111" t="str">
            <v/>
          </cell>
          <cell r="I1111" t="str">
            <v/>
          </cell>
          <cell r="J1111" t="str">
            <v/>
          </cell>
          <cell r="K1111" t="str">
            <v/>
          </cell>
          <cell r="L1111" t="str">
            <v/>
          </cell>
          <cell r="M1111" t="str">
            <v/>
          </cell>
          <cell r="N1111" t="str">
            <v/>
          </cell>
          <cell r="O1111" t="str">
            <v/>
          </cell>
          <cell r="P1111" t="str">
            <v/>
          </cell>
          <cell r="Q1111" t="str">
            <v/>
          </cell>
          <cell r="R1111" t="str">
            <v/>
          </cell>
          <cell r="S1111" t="str">
            <v/>
          </cell>
          <cell r="T1111" t="str">
            <v/>
          </cell>
        </row>
        <row r="1112">
          <cell r="C1112">
            <v>31</v>
          </cell>
          <cell r="D1112">
            <v>33</v>
          </cell>
          <cell r="E1112">
            <v>33</v>
          </cell>
          <cell r="F1112" t="str">
            <v/>
          </cell>
          <cell r="G1112" t="str">
            <v/>
          </cell>
          <cell r="H1112" t="str">
            <v/>
          </cell>
          <cell r="I1112" t="str">
            <v/>
          </cell>
          <cell r="J1112" t="str">
            <v/>
          </cell>
          <cell r="K1112" t="str">
            <v/>
          </cell>
          <cell r="L1112" t="str">
            <v/>
          </cell>
          <cell r="M1112" t="str">
            <v/>
          </cell>
          <cell r="N1112" t="str">
            <v/>
          </cell>
          <cell r="O1112" t="str">
            <v/>
          </cell>
          <cell r="P1112" t="str">
            <v/>
          </cell>
          <cell r="Q1112" t="str">
            <v/>
          </cell>
          <cell r="R1112" t="str">
            <v/>
          </cell>
          <cell r="S1112" t="str">
            <v/>
          </cell>
          <cell r="T1112" t="str">
            <v/>
          </cell>
        </row>
        <row r="1113">
          <cell r="C1113">
            <v>47</v>
          </cell>
          <cell r="D1113">
            <v>57</v>
          </cell>
          <cell r="E1113" t="str">
            <v/>
          </cell>
          <cell r="F1113" t="str">
            <v/>
          </cell>
          <cell r="G1113" t="str">
            <v/>
          </cell>
          <cell r="H1113" t="str">
            <v/>
          </cell>
          <cell r="I1113" t="str">
            <v/>
          </cell>
          <cell r="J1113" t="str">
            <v/>
          </cell>
          <cell r="K1113" t="str">
            <v/>
          </cell>
          <cell r="L1113" t="str">
            <v/>
          </cell>
          <cell r="M1113" t="str">
            <v/>
          </cell>
          <cell r="N1113" t="str">
            <v/>
          </cell>
          <cell r="O1113" t="str">
            <v/>
          </cell>
          <cell r="P1113" t="str">
            <v/>
          </cell>
          <cell r="Q1113" t="str">
            <v/>
          </cell>
          <cell r="R1113" t="str">
            <v/>
          </cell>
          <cell r="S1113" t="str">
            <v/>
          </cell>
          <cell r="T1113" t="str">
            <v/>
          </cell>
        </row>
        <row r="1114">
          <cell r="C1114">
            <v>49</v>
          </cell>
          <cell r="D1114" t="str">
            <v/>
          </cell>
          <cell r="E1114" t="str">
            <v/>
          </cell>
          <cell r="F1114" t="str">
            <v/>
          </cell>
          <cell r="G1114" t="str">
            <v/>
          </cell>
          <cell r="H1114" t="str">
            <v/>
          </cell>
          <cell r="I1114" t="str">
            <v/>
          </cell>
          <cell r="J1114" t="str">
            <v/>
          </cell>
          <cell r="K1114" t="str">
            <v/>
          </cell>
          <cell r="L1114" t="str">
            <v/>
          </cell>
          <cell r="M1114" t="str">
            <v/>
          </cell>
          <cell r="N1114" t="str">
            <v/>
          </cell>
          <cell r="O1114" t="str">
            <v/>
          </cell>
          <cell r="P1114" t="str">
            <v/>
          </cell>
          <cell r="Q1114" t="str">
            <v/>
          </cell>
          <cell r="R1114" t="str">
            <v/>
          </cell>
          <cell r="S1114" t="str">
            <v/>
          </cell>
          <cell r="T1114" t="str">
            <v/>
          </cell>
        </row>
        <row r="1119">
          <cell r="C1119">
            <v>1.0666666666666667</v>
          </cell>
          <cell r="D1119">
            <v>1</v>
          </cell>
          <cell r="E1119">
            <v>1</v>
          </cell>
          <cell r="F1119">
            <v>1</v>
          </cell>
          <cell r="G1119">
            <v>1</v>
          </cell>
          <cell r="H1119">
            <v>1</v>
          </cell>
          <cell r="I1119">
            <v>1</v>
          </cell>
          <cell r="J1119">
            <v>1</v>
          </cell>
          <cell r="K1119">
            <v>1</v>
          </cell>
          <cell r="L1119">
            <v>1</v>
          </cell>
          <cell r="M1119">
            <v>1</v>
          </cell>
          <cell r="N1119">
            <v>1</v>
          </cell>
          <cell r="O1119">
            <v>1</v>
          </cell>
          <cell r="P1119">
            <v>1</v>
          </cell>
          <cell r="Q1119">
            <v>1</v>
          </cell>
          <cell r="R1119">
            <v>1</v>
          </cell>
          <cell r="S1119">
            <v>1</v>
          </cell>
          <cell r="T1119" t="str">
            <v/>
          </cell>
        </row>
        <row r="1120">
          <cell r="C1120">
            <v>1.1428571428571428</v>
          </cell>
          <cell r="D1120">
            <v>1.0416666666666667</v>
          </cell>
          <cell r="E1120">
            <v>1</v>
          </cell>
          <cell r="F1120">
            <v>1</v>
          </cell>
          <cell r="G1120">
            <v>1</v>
          </cell>
          <cell r="H1120">
            <v>1</v>
          </cell>
          <cell r="I1120">
            <v>1</v>
          </cell>
          <cell r="J1120">
            <v>1</v>
          </cell>
          <cell r="K1120">
            <v>1</v>
          </cell>
          <cell r="L1120">
            <v>1</v>
          </cell>
          <cell r="M1120">
            <v>1</v>
          </cell>
          <cell r="N1120">
            <v>1</v>
          </cell>
          <cell r="O1120">
            <v>1</v>
          </cell>
          <cell r="P1120">
            <v>1</v>
          </cell>
          <cell r="Q1120">
            <v>1</v>
          </cell>
          <cell r="R1120">
            <v>1</v>
          </cell>
          <cell r="S1120">
            <v>1</v>
          </cell>
          <cell r="T1120" t="str">
            <v/>
          </cell>
        </row>
        <row r="1121">
          <cell r="C1121">
            <v>1.0833333333333333</v>
          </cell>
          <cell r="D1121">
            <v>1</v>
          </cell>
          <cell r="E1121">
            <v>1</v>
          </cell>
          <cell r="F1121">
            <v>1</v>
          </cell>
          <cell r="G1121">
            <v>1</v>
          </cell>
          <cell r="H1121">
            <v>1</v>
          </cell>
          <cell r="I1121">
            <v>1</v>
          </cell>
          <cell r="J1121">
            <v>1</v>
          </cell>
          <cell r="K1121">
            <v>1</v>
          </cell>
          <cell r="L1121">
            <v>1</v>
          </cell>
          <cell r="M1121">
            <v>1</v>
          </cell>
          <cell r="N1121">
            <v>1</v>
          </cell>
          <cell r="O1121">
            <v>1</v>
          </cell>
          <cell r="P1121">
            <v>1</v>
          </cell>
          <cell r="Q1121">
            <v>1</v>
          </cell>
          <cell r="R1121">
            <v>1</v>
          </cell>
          <cell r="S1121">
            <v>1</v>
          </cell>
          <cell r="T1121" t="str">
            <v/>
          </cell>
        </row>
        <row r="1122">
          <cell r="C1122">
            <v>1.0416666666666667</v>
          </cell>
          <cell r="D1122">
            <v>1.04</v>
          </cell>
          <cell r="E1122">
            <v>1</v>
          </cell>
          <cell r="F1122">
            <v>1</v>
          </cell>
          <cell r="G1122">
            <v>1</v>
          </cell>
          <cell r="H1122">
            <v>1</v>
          </cell>
          <cell r="I1122">
            <v>1</v>
          </cell>
          <cell r="J1122">
            <v>1</v>
          </cell>
          <cell r="K1122">
            <v>1</v>
          </cell>
          <cell r="L1122">
            <v>1</v>
          </cell>
          <cell r="M1122">
            <v>1</v>
          </cell>
          <cell r="N1122">
            <v>1</v>
          </cell>
          <cell r="O1122">
            <v>1</v>
          </cell>
          <cell r="P1122">
            <v>1</v>
          </cell>
          <cell r="Q1122">
            <v>1</v>
          </cell>
          <cell r="R1122">
            <v>1</v>
          </cell>
          <cell r="S1122">
            <v>1</v>
          </cell>
          <cell r="T1122" t="str">
            <v/>
          </cell>
        </row>
        <row r="1123">
          <cell r="C1123">
            <v>1.1052631578947369</v>
          </cell>
          <cell r="D1123">
            <v>1</v>
          </cell>
          <cell r="E1123">
            <v>1</v>
          </cell>
          <cell r="F1123">
            <v>1</v>
          </cell>
          <cell r="G1123">
            <v>1</v>
          </cell>
          <cell r="H1123">
            <v>1</v>
          </cell>
          <cell r="I1123">
            <v>1</v>
          </cell>
          <cell r="J1123">
            <v>1</v>
          </cell>
          <cell r="K1123">
            <v>1</v>
          </cell>
          <cell r="L1123">
            <v>1</v>
          </cell>
          <cell r="M1123">
            <v>1</v>
          </cell>
          <cell r="N1123">
            <v>1</v>
          </cell>
          <cell r="O1123">
            <v>1</v>
          </cell>
          <cell r="P1123">
            <v>1</v>
          </cell>
          <cell r="Q1123">
            <v>1</v>
          </cell>
          <cell r="R1123">
            <v>1</v>
          </cell>
          <cell r="S1123">
            <v>1</v>
          </cell>
          <cell r="T1123" t="str">
            <v/>
          </cell>
        </row>
        <row r="1124">
          <cell r="C1124">
            <v>1.1499999999999999</v>
          </cell>
          <cell r="D1124">
            <v>1</v>
          </cell>
          <cell r="E1124">
            <v>1.0434782608695652</v>
          </cell>
          <cell r="F1124">
            <v>1</v>
          </cell>
          <cell r="G1124">
            <v>1</v>
          </cell>
          <cell r="H1124">
            <v>1</v>
          </cell>
          <cell r="I1124">
            <v>1</v>
          </cell>
          <cell r="J1124">
            <v>1</v>
          </cell>
          <cell r="K1124">
            <v>1</v>
          </cell>
          <cell r="L1124">
            <v>1</v>
          </cell>
          <cell r="M1124">
            <v>1</v>
          </cell>
          <cell r="N1124">
            <v>1</v>
          </cell>
          <cell r="O1124">
            <v>1</v>
          </cell>
          <cell r="P1124">
            <v>1</v>
          </cell>
          <cell r="Q1124">
            <v>1</v>
          </cell>
          <cell r="R1124">
            <v>1</v>
          </cell>
          <cell r="S1124">
            <v>1</v>
          </cell>
          <cell r="T1124" t="str">
            <v/>
          </cell>
        </row>
        <row r="1125">
          <cell r="C1125">
            <v>1</v>
          </cell>
          <cell r="D1125">
            <v>1</v>
          </cell>
          <cell r="E1125">
            <v>1</v>
          </cell>
          <cell r="F1125">
            <v>1</v>
          </cell>
          <cell r="G1125">
            <v>1</v>
          </cell>
          <cell r="H1125">
            <v>1</v>
          </cell>
          <cell r="I1125">
            <v>1</v>
          </cell>
          <cell r="J1125">
            <v>1</v>
          </cell>
          <cell r="K1125">
            <v>1</v>
          </cell>
          <cell r="L1125">
            <v>1</v>
          </cell>
          <cell r="M1125">
            <v>1</v>
          </cell>
          <cell r="N1125">
            <v>1</v>
          </cell>
          <cell r="O1125">
            <v>1</v>
          </cell>
          <cell r="P1125">
            <v>1</v>
          </cell>
          <cell r="Q1125">
            <v>1</v>
          </cell>
          <cell r="R1125">
            <v>1</v>
          </cell>
          <cell r="S1125">
            <v>1</v>
          </cell>
          <cell r="T1125" t="str">
            <v/>
          </cell>
        </row>
        <row r="1126">
          <cell r="C1126">
            <v>1.0454545454545454</v>
          </cell>
          <cell r="D1126">
            <v>1</v>
          </cell>
          <cell r="E1126">
            <v>1</v>
          </cell>
          <cell r="F1126">
            <v>1</v>
          </cell>
          <cell r="G1126">
            <v>1</v>
          </cell>
          <cell r="H1126">
            <v>1</v>
          </cell>
          <cell r="I1126">
            <v>1</v>
          </cell>
          <cell r="J1126">
            <v>1</v>
          </cell>
          <cell r="K1126">
            <v>1</v>
          </cell>
          <cell r="L1126">
            <v>1</v>
          </cell>
          <cell r="M1126">
            <v>1</v>
          </cell>
          <cell r="N1126">
            <v>1</v>
          </cell>
          <cell r="O1126">
            <v>1</v>
          </cell>
          <cell r="P1126">
            <v>1</v>
          </cell>
          <cell r="Q1126">
            <v>1</v>
          </cell>
          <cell r="R1126">
            <v>1</v>
          </cell>
          <cell r="S1126">
            <v>1</v>
          </cell>
          <cell r="T1126" t="str">
            <v/>
          </cell>
        </row>
        <row r="1127">
          <cell r="C1127">
            <v>1.2105263157894737</v>
          </cell>
          <cell r="D1127">
            <v>1</v>
          </cell>
          <cell r="E1127">
            <v>1</v>
          </cell>
          <cell r="F1127">
            <v>1</v>
          </cell>
          <cell r="G1127">
            <v>1</v>
          </cell>
          <cell r="H1127">
            <v>1</v>
          </cell>
          <cell r="I1127">
            <v>1</v>
          </cell>
          <cell r="J1127">
            <v>1</v>
          </cell>
          <cell r="K1127">
            <v>1</v>
          </cell>
          <cell r="L1127">
            <v>1</v>
          </cell>
          <cell r="M1127">
            <v>1</v>
          </cell>
          <cell r="N1127">
            <v>1</v>
          </cell>
          <cell r="O1127">
            <v>1</v>
          </cell>
          <cell r="P1127">
            <v>1</v>
          </cell>
          <cell r="Q1127">
            <v>1</v>
          </cell>
          <cell r="R1127">
            <v>1</v>
          </cell>
          <cell r="S1127">
            <v>1</v>
          </cell>
          <cell r="T1127" t="str">
            <v/>
          </cell>
        </row>
        <row r="1128">
          <cell r="C1128">
            <v>1.0588235294117647</v>
          </cell>
          <cell r="D1128">
            <v>1</v>
          </cell>
          <cell r="E1128">
            <v>1</v>
          </cell>
          <cell r="F1128">
            <v>1</v>
          </cell>
          <cell r="G1128">
            <v>1</v>
          </cell>
          <cell r="H1128">
            <v>1</v>
          </cell>
          <cell r="I1128">
            <v>1</v>
          </cell>
          <cell r="J1128">
            <v>1</v>
          </cell>
          <cell r="K1128">
            <v>1</v>
          </cell>
          <cell r="L1128">
            <v>1</v>
          </cell>
          <cell r="M1128">
            <v>1</v>
          </cell>
          <cell r="N1128">
            <v>1</v>
          </cell>
          <cell r="O1128">
            <v>1</v>
          </cell>
          <cell r="P1128">
            <v>1</v>
          </cell>
          <cell r="Q1128">
            <v>1</v>
          </cell>
          <cell r="R1128">
            <v>1</v>
          </cell>
          <cell r="S1128">
            <v>1</v>
          </cell>
          <cell r="T1128" t="str">
            <v/>
          </cell>
        </row>
        <row r="1129">
          <cell r="C1129">
            <v>1.037037037037037</v>
          </cell>
          <cell r="D1129">
            <v>0.9642857142857143</v>
          </cell>
          <cell r="E1129">
            <v>1</v>
          </cell>
          <cell r="F1129">
            <v>1</v>
          </cell>
          <cell r="G1129">
            <v>1</v>
          </cell>
          <cell r="H1129">
            <v>1</v>
          </cell>
          <cell r="I1129">
            <v>1</v>
          </cell>
          <cell r="J1129">
            <v>1</v>
          </cell>
          <cell r="K1129">
            <v>1</v>
          </cell>
          <cell r="L1129">
            <v>1</v>
          </cell>
          <cell r="M1129">
            <v>1</v>
          </cell>
          <cell r="N1129">
            <v>1</v>
          </cell>
          <cell r="O1129">
            <v>1</v>
          </cell>
          <cell r="P1129">
            <v>1</v>
          </cell>
          <cell r="Q1129">
            <v>1</v>
          </cell>
          <cell r="R1129">
            <v>1</v>
          </cell>
          <cell r="S1129" t="str">
            <v/>
          </cell>
          <cell r="T1129" t="str">
            <v/>
          </cell>
        </row>
        <row r="1130">
          <cell r="C1130">
            <v>1.0454545454545454</v>
          </cell>
          <cell r="D1130">
            <v>1</v>
          </cell>
          <cell r="E1130">
            <v>1</v>
          </cell>
          <cell r="F1130">
            <v>1</v>
          </cell>
          <cell r="G1130">
            <v>1</v>
          </cell>
          <cell r="H1130">
            <v>1</v>
          </cell>
          <cell r="I1130">
            <v>1</v>
          </cell>
          <cell r="J1130">
            <v>1</v>
          </cell>
          <cell r="K1130">
            <v>1</v>
          </cell>
          <cell r="L1130">
            <v>1</v>
          </cell>
          <cell r="M1130">
            <v>1</v>
          </cell>
          <cell r="N1130">
            <v>1</v>
          </cell>
          <cell r="O1130">
            <v>1</v>
          </cell>
          <cell r="P1130">
            <v>1</v>
          </cell>
          <cell r="Q1130">
            <v>1</v>
          </cell>
          <cell r="R1130" t="str">
            <v/>
          </cell>
          <cell r="S1130" t="str">
            <v/>
          </cell>
          <cell r="T1130" t="str">
            <v/>
          </cell>
        </row>
        <row r="1131">
          <cell r="C1131">
            <v>1.037037037037037</v>
          </cell>
          <cell r="D1131">
            <v>1</v>
          </cell>
          <cell r="E1131">
            <v>1</v>
          </cell>
          <cell r="F1131">
            <v>1</v>
          </cell>
          <cell r="G1131">
            <v>1</v>
          </cell>
          <cell r="H1131">
            <v>1</v>
          </cell>
          <cell r="I1131">
            <v>1</v>
          </cell>
          <cell r="J1131">
            <v>1</v>
          </cell>
          <cell r="K1131">
            <v>1</v>
          </cell>
          <cell r="L1131">
            <v>1</v>
          </cell>
          <cell r="M1131">
            <v>1</v>
          </cell>
          <cell r="N1131">
            <v>1</v>
          </cell>
          <cell r="O1131">
            <v>1</v>
          </cell>
          <cell r="P1131">
            <v>1</v>
          </cell>
          <cell r="Q1131" t="str">
            <v/>
          </cell>
          <cell r="R1131" t="str">
            <v/>
          </cell>
          <cell r="S1131" t="str">
            <v/>
          </cell>
          <cell r="T1131" t="str">
            <v/>
          </cell>
        </row>
        <row r="1132">
          <cell r="C1132">
            <v>1</v>
          </cell>
          <cell r="D1132">
            <v>1</v>
          </cell>
          <cell r="E1132">
            <v>1</v>
          </cell>
          <cell r="F1132">
            <v>1</v>
          </cell>
          <cell r="G1132">
            <v>1</v>
          </cell>
          <cell r="H1132">
            <v>1</v>
          </cell>
          <cell r="I1132">
            <v>1</v>
          </cell>
          <cell r="J1132">
            <v>1</v>
          </cell>
          <cell r="K1132">
            <v>1</v>
          </cell>
          <cell r="L1132">
            <v>1</v>
          </cell>
          <cell r="M1132">
            <v>1</v>
          </cell>
          <cell r="N1132">
            <v>1</v>
          </cell>
          <cell r="O1132">
            <v>1</v>
          </cell>
          <cell r="P1132" t="str">
            <v/>
          </cell>
          <cell r="Q1132" t="str">
            <v/>
          </cell>
          <cell r="R1132" t="str">
            <v/>
          </cell>
          <cell r="S1132" t="str">
            <v/>
          </cell>
          <cell r="T1132" t="str">
            <v/>
          </cell>
        </row>
        <row r="1133">
          <cell r="C1133">
            <v>1</v>
          </cell>
          <cell r="D1133">
            <v>1</v>
          </cell>
          <cell r="E1133">
            <v>1</v>
          </cell>
          <cell r="F1133">
            <v>1</v>
          </cell>
          <cell r="G1133">
            <v>1</v>
          </cell>
          <cell r="H1133">
            <v>1</v>
          </cell>
          <cell r="I1133">
            <v>1</v>
          </cell>
          <cell r="J1133">
            <v>1</v>
          </cell>
          <cell r="K1133">
            <v>1</v>
          </cell>
          <cell r="L1133">
            <v>1</v>
          </cell>
          <cell r="M1133">
            <v>1</v>
          </cell>
          <cell r="N1133">
            <v>1</v>
          </cell>
          <cell r="O1133" t="str">
            <v/>
          </cell>
          <cell r="P1133" t="str">
            <v/>
          </cell>
          <cell r="Q1133" t="str">
            <v/>
          </cell>
          <cell r="R1133" t="str">
            <v/>
          </cell>
          <cell r="S1133" t="str">
            <v/>
          </cell>
          <cell r="T1133" t="str">
            <v/>
          </cell>
        </row>
        <row r="1134">
          <cell r="C1134">
            <v>1.0689655172413792</v>
          </cell>
          <cell r="D1134">
            <v>1</v>
          </cell>
          <cell r="E1134">
            <v>1</v>
          </cell>
          <cell r="F1134">
            <v>1</v>
          </cell>
          <cell r="G1134">
            <v>1</v>
          </cell>
          <cell r="H1134">
            <v>1</v>
          </cell>
          <cell r="I1134">
            <v>1</v>
          </cell>
          <cell r="J1134">
            <v>1</v>
          </cell>
          <cell r="K1134">
            <v>1</v>
          </cell>
          <cell r="L1134">
            <v>1</v>
          </cell>
          <cell r="M1134">
            <v>1</v>
          </cell>
          <cell r="N1134" t="str">
            <v/>
          </cell>
          <cell r="O1134" t="str">
            <v/>
          </cell>
          <cell r="P1134" t="str">
            <v/>
          </cell>
          <cell r="Q1134" t="str">
            <v/>
          </cell>
          <cell r="R1134" t="str">
            <v/>
          </cell>
          <cell r="S1134" t="str">
            <v/>
          </cell>
          <cell r="T1134" t="str">
            <v/>
          </cell>
        </row>
        <row r="1135">
          <cell r="C1135">
            <v>1.0789473684210527</v>
          </cell>
          <cell r="D1135">
            <v>1</v>
          </cell>
          <cell r="E1135">
            <v>1</v>
          </cell>
          <cell r="F1135">
            <v>1</v>
          </cell>
          <cell r="G1135">
            <v>1</v>
          </cell>
          <cell r="H1135">
            <v>1</v>
          </cell>
          <cell r="I1135">
            <v>1</v>
          </cell>
          <cell r="J1135">
            <v>1</v>
          </cell>
          <cell r="K1135">
            <v>1</v>
          </cell>
          <cell r="L1135">
            <v>1</v>
          </cell>
          <cell r="M1135" t="str">
            <v/>
          </cell>
          <cell r="N1135" t="str">
            <v/>
          </cell>
          <cell r="O1135" t="str">
            <v/>
          </cell>
          <cell r="P1135" t="str">
            <v/>
          </cell>
          <cell r="Q1135" t="str">
            <v/>
          </cell>
          <cell r="R1135" t="str">
            <v/>
          </cell>
          <cell r="S1135" t="str">
            <v/>
          </cell>
          <cell r="T1135" t="str">
            <v/>
          </cell>
        </row>
        <row r="1136">
          <cell r="C1136">
            <v>1.1923076923076923</v>
          </cell>
          <cell r="D1136">
            <v>1</v>
          </cell>
          <cell r="E1136">
            <v>1</v>
          </cell>
          <cell r="F1136">
            <v>1</v>
          </cell>
          <cell r="G1136">
            <v>1</v>
          </cell>
          <cell r="H1136">
            <v>1</v>
          </cell>
          <cell r="I1136">
            <v>1</v>
          </cell>
          <cell r="J1136">
            <v>1</v>
          </cell>
          <cell r="K1136">
            <v>1</v>
          </cell>
          <cell r="L1136" t="str">
            <v/>
          </cell>
          <cell r="M1136" t="str">
            <v/>
          </cell>
          <cell r="N1136" t="str">
            <v/>
          </cell>
          <cell r="O1136" t="str">
            <v/>
          </cell>
          <cell r="P1136" t="str">
            <v/>
          </cell>
          <cell r="Q1136" t="str">
            <v/>
          </cell>
          <cell r="R1136" t="str">
            <v/>
          </cell>
          <cell r="S1136" t="str">
            <v/>
          </cell>
          <cell r="T1136" t="str">
            <v/>
          </cell>
        </row>
        <row r="1137">
          <cell r="C1137">
            <v>1.0789473684210527</v>
          </cell>
          <cell r="D1137">
            <v>1</v>
          </cell>
          <cell r="E1137">
            <v>1</v>
          </cell>
          <cell r="F1137">
            <v>1</v>
          </cell>
          <cell r="G1137">
            <v>1</v>
          </cell>
          <cell r="H1137">
            <v>1</v>
          </cell>
          <cell r="I1137">
            <v>1</v>
          </cell>
          <cell r="J1137">
            <v>1</v>
          </cell>
          <cell r="K1137" t="str">
            <v/>
          </cell>
          <cell r="L1137" t="str">
            <v/>
          </cell>
          <cell r="M1137" t="str">
            <v/>
          </cell>
          <cell r="N1137" t="str">
            <v/>
          </cell>
          <cell r="O1137" t="str">
            <v/>
          </cell>
          <cell r="P1137" t="str">
            <v/>
          </cell>
          <cell r="Q1137" t="str">
            <v/>
          </cell>
          <cell r="R1137" t="str">
            <v/>
          </cell>
          <cell r="S1137" t="str">
            <v/>
          </cell>
          <cell r="T1137" t="str">
            <v/>
          </cell>
        </row>
        <row r="1138">
          <cell r="C1138">
            <v>1.0249999999999999</v>
          </cell>
          <cell r="D1138">
            <v>1</v>
          </cell>
          <cell r="E1138">
            <v>1</v>
          </cell>
          <cell r="F1138">
            <v>1</v>
          </cell>
          <cell r="G1138">
            <v>1</v>
          </cell>
          <cell r="H1138">
            <v>1</v>
          </cell>
          <cell r="I1138">
            <v>1</v>
          </cell>
          <cell r="J1138" t="str">
            <v/>
          </cell>
          <cell r="K1138" t="str">
            <v/>
          </cell>
          <cell r="L1138" t="str">
            <v/>
          </cell>
          <cell r="M1138" t="str">
            <v/>
          </cell>
          <cell r="N1138" t="str">
            <v/>
          </cell>
          <cell r="O1138" t="str">
            <v/>
          </cell>
          <cell r="P1138" t="str">
            <v/>
          </cell>
          <cell r="Q1138" t="str">
            <v/>
          </cell>
          <cell r="R1138" t="str">
            <v/>
          </cell>
          <cell r="S1138" t="str">
            <v/>
          </cell>
          <cell r="T1138" t="str">
            <v/>
          </cell>
        </row>
        <row r="1139">
          <cell r="C1139">
            <v>1.04</v>
          </cell>
          <cell r="D1139">
            <v>1</v>
          </cell>
          <cell r="E1139">
            <v>1</v>
          </cell>
          <cell r="F1139">
            <v>1</v>
          </cell>
          <cell r="G1139">
            <v>1</v>
          </cell>
          <cell r="H1139">
            <v>1</v>
          </cell>
          <cell r="I1139" t="str">
            <v/>
          </cell>
          <cell r="J1139" t="str">
            <v/>
          </cell>
          <cell r="K1139" t="str">
            <v/>
          </cell>
          <cell r="L1139" t="str">
            <v/>
          </cell>
          <cell r="M1139" t="str">
            <v/>
          </cell>
          <cell r="N1139" t="str">
            <v/>
          </cell>
          <cell r="O1139" t="str">
            <v/>
          </cell>
          <cell r="P1139" t="str">
            <v/>
          </cell>
          <cell r="Q1139" t="str">
            <v/>
          </cell>
          <cell r="R1139" t="str">
            <v/>
          </cell>
          <cell r="S1139" t="str">
            <v/>
          </cell>
          <cell r="T1139" t="str">
            <v/>
          </cell>
        </row>
        <row r="1140">
          <cell r="C1140">
            <v>1.175</v>
          </cell>
          <cell r="D1140">
            <v>0.97872340425531912</v>
          </cell>
          <cell r="E1140">
            <v>1</v>
          </cell>
          <cell r="F1140">
            <v>1</v>
          </cell>
          <cell r="G1140">
            <v>1</v>
          </cell>
          <cell r="H1140" t="str">
            <v/>
          </cell>
          <cell r="I1140" t="str">
            <v/>
          </cell>
          <cell r="J1140" t="str">
            <v/>
          </cell>
          <cell r="K1140" t="str">
            <v/>
          </cell>
          <cell r="L1140" t="str">
            <v/>
          </cell>
          <cell r="M1140" t="str">
            <v/>
          </cell>
          <cell r="N1140" t="str">
            <v/>
          </cell>
          <cell r="O1140" t="str">
            <v/>
          </cell>
          <cell r="P1140" t="str">
            <v/>
          </cell>
          <cell r="Q1140" t="str">
            <v/>
          </cell>
          <cell r="R1140" t="str">
            <v/>
          </cell>
          <cell r="S1140" t="str">
            <v/>
          </cell>
          <cell r="T1140" t="str">
            <v/>
          </cell>
        </row>
        <row r="1141">
          <cell r="C1141">
            <v>1.1219512195121952</v>
          </cell>
          <cell r="D1141">
            <v>1</v>
          </cell>
          <cell r="E1141">
            <v>1</v>
          </cell>
          <cell r="F1141">
            <v>1</v>
          </cell>
          <cell r="G1141" t="str">
            <v/>
          </cell>
          <cell r="H1141" t="str">
            <v/>
          </cell>
          <cell r="I1141" t="str">
            <v/>
          </cell>
          <cell r="J1141" t="str">
            <v/>
          </cell>
          <cell r="K1141" t="str">
            <v/>
          </cell>
          <cell r="L1141" t="str">
            <v/>
          </cell>
          <cell r="M1141" t="str">
            <v/>
          </cell>
          <cell r="N1141" t="str">
            <v/>
          </cell>
          <cell r="O1141" t="str">
            <v/>
          </cell>
          <cell r="P1141" t="str">
            <v/>
          </cell>
          <cell r="Q1141" t="str">
            <v/>
          </cell>
          <cell r="R1141" t="str">
            <v/>
          </cell>
          <cell r="S1141" t="str">
            <v/>
          </cell>
          <cell r="T1141" t="str">
            <v/>
          </cell>
        </row>
        <row r="1142">
          <cell r="C1142">
            <v>1.08</v>
          </cell>
          <cell r="D1142">
            <v>1</v>
          </cell>
          <cell r="E1142">
            <v>1</v>
          </cell>
          <cell r="F1142" t="str">
            <v/>
          </cell>
          <cell r="G1142" t="str">
            <v/>
          </cell>
          <cell r="H1142" t="str">
            <v/>
          </cell>
          <cell r="I1142" t="str">
            <v/>
          </cell>
          <cell r="J1142" t="str">
            <v/>
          </cell>
          <cell r="K1142" t="str">
            <v/>
          </cell>
          <cell r="L1142" t="str">
            <v/>
          </cell>
          <cell r="M1142" t="str">
            <v/>
          </cell>
          <cell r="N1142" t="str">
            <v/>
          </cell>
          <cell r="O1142" t="str">
            <v/>
          </cell>
          <cell r="P1142" t="str">
            <v/>
          </cell>
          <cell r="Q1142" t="str">
            <v/>
          </cell>
          <cell r="R1142" t="str">
            <v/>
          </cell>
          <cell r="S1142" t="str">
            <v/>
          </cell>
          <cell r="T1142" t="str">
            <v/>
          </cell>
        </row>
        <row r="1143">
          <cell r="C1143">
            <v>1.064516129032258</v>
          </cell>
          <cell r="D1143">
            <v>1</v>
          </cell>
          <cell r="E1143" t="str">
            <v/>
          </cell>
          <cell r="F1143" t="str">
            <v/>
          </cell>
          <cell r="G1143" t="str">
            <v/>
          </cell>
          <cell r="H1143" t="str">
            <v/>
          </cell>
          <cell r="I1143" t="str">
            <v/>
          </cell>
          <cell r="J1143" t="str">
            <v/>
          </cell>
          <cell r="K1143" t="str">
            <v/>
          </cell>
          <cell r="L1143" t="str">
            <v/>
          </cell>
          <cell r="M1143" t="str">
            <v/>
          </cell>
          <cell r="N1143" t="str">
            <v/>
          </cell>
          <cell r="O1143" t="str">
            <v/>
          </cell>
          <cell r="P1143" t="str">
            <v/>
          </cell>
          <cell r="Q1143" t="str">
            <v/>
          </cell>
          <cell r="R1143" t="str">
            <v/>
          </cell>
          <cell r="S1143" t="str">
            <v/>
          </cell>
          <cell r="T1143" t="str">
            <v/>
          </cell>
        </row>
        <row r="1144">
          <cell r="C1144">
            <v>1.2127659574468086</v>
          </cell>
          <cell r="D1144" t="str">
            <v/>
          </cell>
          <cell r="E1144" t="str">
            <v/>
          </cell>
          <cell r="F1144" t="str">
            <v/>
          </cell>
          <cell r="G1144" t="str">
            <v/>
          </cell>
          <cell r="H1144" t="str">
            <v/>
          </cell>
          <cell r="I1144" t="str">
            <v/>
          </cell>
          <cell r="J1144" t="str">
            <v/>
          </cell>
          <cell r="K1144" t="str">
            <v/>
          </cell>
          <cell r="L1144" t="str">
            <v/>
          </cell>
          <cell r="M1144" t="str">
            <v/>
          </cell>
          <cell r="N1144" t="str">
            <v/>
          </cell>
          <cell r="O1144" t="str">
            <v/>
          </cell>
          <cell r="P1144" t="str">
            <v/>
          </cell>
          <cell r="Q1144" t="str">
            <v/>
          </cell>
          <cell r="R1144" t="str">
            <v/>
          </cell>
          <cell r="S1144" t="str">
            <v/>
          </cell>
          <cell r="T1144" t="str">
            <v/>
          </cell>
        </row>
        <row r="1145">
          <cell r="C1145" t="str">
            <v/>
          </cell>
          <cell r="D1145" t="str">
            <v/>
          </cell>
          <cell r="E1145" t="str">
            <v/>
          </cell>
          <cell r="F1145" t="str">
            <v/>
          </cell>
          <cell r="G1145" t="str">
            <v/>
          </cell>
          <cell r="H1145" t="str">
            <v/>
          </cell>
          <cell r="I1145" t="str">
            <v/>
          </cell>
          <cell r="J1145" t="str">
            <v/>
          </cell>
          <cell r="K1145" t="str">
            <v/>
          </cell>
          <cell r="L1145" t="str">
            <v/>
          </cell>
          <cell r="M1145" t="str">
            <v/>
          </cell>
          <cell r="N1145" t="str">
            <v/>
          </cell>
          <cell r="O1145" t="str">
            <v/>
          </cell>
          <cell r="P1145" t="str">
            <v/>
          </cell>
          <cell r="Q1145" t="str">
            <v/>
          </cell>
          <cell r="R1145" t="str">
            <v/>
          </cell>
          <cell r="S1145" t="str">
            <v/>
          </cell>
          <cell r="T1145" t="str">
            <v/>
          </cell>
        </row>
        <row r="1167">
          <cell r="C1167">
            <v>1.11111</v>
          </cell>
          <cell r="D1167">
            <v>1.0009999999999999</v>
          </cell>
          <cell r="E1167">
            <v>1</v>
          </cell>
          <cell r="F1167">
            <v>1</v>
          </cell>
          <cell r="G1167">
            <v>1</v>
          </cell>
          <cell r="H1167">
            <v>1</v>
          </cell>
          <cell r="I1167">
            <v>1</v>
          </cell>
          <cell r="J1167">
            <v>1</v>
          </cell>
          <cell r="K1167">
            <v>1</v>
          </cell>
          <cell r="L1167">
            <v>1</v>
          </cell>
          <cell r="M1167">
            <v>1</v>
          </cell>
          <cell r="N1167">
            <v>1</v>
          </cell>
          <cell r="O1167">
            <v>1</v>
          </cell>
          <cell r="P1167">
            <v>1</v>
          </cell>
          <cell r="Q1167">
            <v>1</v>
          </cell>
          <cell r="R1167">
            <v>1</v>
          </cell>
          <cell r="S1167">
            <v>1</v>
          </cell>
          <cell r="T1167">
            <v>1</v>
          </cell>
        </row>
        <row r="1860">
          <cell r="C1860" t="str">
            <v/>
          </cell>
          <cell r="D1860" t="str">
            <v/>
          </cell>
          <cell r="E1860" t="str">
            <v/>
          </cell>
          <cell r="F1860" t="str">
            <v/>
          </cell>
          <cell r="G1860" t="str">
            <v/>
          </cell>
          <cell r="H1860" t="str">
            <v/>
          </cell>
          <cell r="I1860" t="str">
            <v/>
          </cell>
          <cell r="J1860">
            <v>0.88632453437654812</v>
          </cell>
          <cell r="K1860">
            <v>0.88719173931232631</v>
          </cell>
          <cell r="L1860">
            <v>0.89681896837330954</v>
          </cell>
          <cell r="M1860">
            <v>0.90344885922915896</v>
          </cell>
          <cell r="N1860">
            <v>0.91316830250315695</v>
          </cell>
          <cell r="O1860">
            <v>0.91316830250315695</v>
          </cell>
          <cell r="P1860">
            <v>0.91316830250315695</v>
          </cell>
          <cell r="Q1860">
            <v>0.93983617126587571</v>
          </cell>
          <cell r="R1860">
            <v>0.94378991836257664</v>
          </cell>
          <cell r="S1860">
            <v>1.0000000000000002</v>
          </cell>
          <cell r="T1860">
            <v>1</v>
          </cell>
        </row>
        <row r="1861">
          <cell r="C1861" t="str">
            <v/>
          </cell>
          <cell r="D1861" t="str">
            <v/>
          </cell>
          <cell r="E1861" t="str">
            <v/>
          </cell>
          <cell r="F1861" t="str">
            <v/>
          </cell>
          <cell r="G1861" t="str">
            <v/>
          </cell>
          <cell r="H1861" t="str">
            <v/>
          </cell>
          <cell r="I1861">
            <v>0.81361344420124493</v>
          </cell>
          <cell r="J1861">
            <v>0.90449127901181869</v>
          </cell>
          <cell r="K1861">
            <v>0.90974027178851635</v>
          </cell>
          <cell r="L1861">
            <v>0.91398115954963</v>
          </cell>
          <cell r="M1861">
            <v>0.97411556741804994</v>
          </cell>
          <cell r="N1861">
            <v>0.96841204503208966</v>
          </cell>
          <cell r="O1861">
            <v>0.97904885570988853</v>
          </cell>
          <cell r="P1861">
            <v>1</v>
          </cell>
          <cell r="Q1861">
            <v>1</v>
          </cell>
          <cell r="R1861">
            <v>1</v>
          </cell>
          <cell r="S1861">
            <v>1</v>
          </cell>
          <cell r="T1861">
            <v>1</v>
          </cell>
        </row>
        <row r="1862">
          <cell r="C1862" t="str">
            <v/>
          </cell>
          <cell r="D1862" t="str">
            <v/>
          </cell>
          <cell r="E1862" t="str">
            <v/>
          </cell>
          <cell r="F1862" t="str">
            <v/>
          </cell>
          <cell r="G1862" t="str">
            <v/>
          </cell>
          <cell r="H1862">
            <v>0.84891308492058581</v>
          </cell>
          <cell r="I1862">
            <v>0.9406698580585755</v>
          </cell>
          <cell r="J1862">
            <v>0.95516053041243931</v>
          </cell>
          <cell r="K1862">
            <v>0.96015083239865329</v>
          </cell>
          <cell r="L1862">
            <v>0.98182387901196477</v>
          </cell>
          <cell r="M1862">
            <v>0.98182387901196477</v>
          </cell>
          <cell r="N1862">
            <v>0.98182387901196477</v>
          </cell>
          <cell r="O1862">
            <v>0.98182387901196477</v>
          </cell>
          <cell r="P1862">
            <v>0.98182387901196477</v>
          </cell>
          <cell r="Q1862">
            <v>0.98182387901196477</v>
          </cell>
          <cell r="R1862">
            <v>1.0020786501358727</v>
          </cell>
          <cell r="S1862">
            <v>1</v>
          </cell>
          <cell r="T1862">
            <v>1</v>
          </cell>
        </row>
        <row r="1863">
          <cell r="C1863" t="str">
            <v/>
          </cell>
          <cell r="D1863" t="str">
            <v/>
          </cell>
          <cell r="E1863" t="str">
            <v/>
          </cell>
          <cell r="F1863" t="str">
            <v/>
          </cell>
          <cell r="G1863">
            <v>0.69669541925722889</v>
          </cell>
          <cell r="H1863">
            <v>0.74657935290194033</v>
          </cell>
          <cell r="I1863">
            <v>0.85100209587204545</v>
          </cell>
          <cell r="J1863">
            <v>0.86159996462754329</v>
          </cell>
          <cell r="K1863">
            <v>0.899832649945982</v>
          </cell>
          <cell r="L1863">
            <v>0.92199455456225521</v>
          </cell>
          <cell r="M1863">
            <v>0.94000223950998119</v>
          </cell>
          <cell r="N1863">
            <v>0.97549468556028396</v>
          </cell>
          <cell r="O1863">
            <v>1.0003856569624898</v>
          </cell>
          <cell r="P1863">
            <v>1.0003856569624898</v>
          </cell>
          <cell r="Q1863">
            <v>1</v>
          </cell>
          <cell r="R1863">
            <v>1</v>
          </cell>
          <cell r="S1863">
            <v>1</v>
          </cell>
          <cell r="T1863">
            <v>1</v>
          </cell>
        </row>
        <row r="1864">
          <cell r="C1864" t="str">
            <v/>
          </cell>
          <cell r="D1864" t="str">
            <v/>
          </cell>
          <cell r="E1864" t="str">
            <v/>
          </cell>
          <cell r="F1864">
            <v>0.69529837214377266</v>
          </cell>
          <cell r="G1864">
            <v>0.82206664503486226</v>
          </cell>
          <cell r="H1864">
            <v>0.91079989629712388</v>
          </cell>
          <cell r="I1864">
            <v>0.95363917847439783</v>
          </cell>
          <cell r="J1864">
            <v>0.95537369455783894</v>
          </cell>
          <cell r="K1864">
            <v>0.95650000529638846</v>
          </cell>
          <cell r="L1864">
            <v>0.96923728775779983</v>
          </cell>
          <cell r="M1864">
            <v>0.98168917190946636</v>
          </cell>
          <cell r="N1864">
            <v>0.98269329762563262</v>
          </cell>
          <cell r="O1864">
            <v>0.98269329762563262</v>
          </cell>
          <cell r="P1864">
            <v>0.98269329762563262</v>
          </cell>
          <cell r="Q1864">
            <v>0.98269329762563262</v>
          </cell>
          <cell r="R1864">
            <v>0.98357506790794746</v>
          </cell>
          <cell r="S1864">
            <v>0.99912441224573534</v>
          </cell>
          <cell r="T1864">
            <v>1</v>
          </cell>
        </row>
        <row r="1865">
          <cell r="C1865" t="str">
            <v/>
          </cell>
          <cell r="D1865" t="str">
            <v/>
          </cell>
          <cell r="E1865">
            <v>0.24118630660275556</v>
          </cell>
          <cell r="F1865">
            <v>0.27777701270036298</v>
          </cell>
          <cell r="G1865">
            <v>0.45337543199696323</v>
          </cell>
          <cell r="H1865">
            <v>0.57083553014210431</v>
          </cell>
          <cell r="I1865">
            <v>0.66017717690134092</v>
          </cell>
          <cell r="J1865">
            <v>0.67932581016189042</v>
          </cell>
          <cell r="K1865">
            <v>0.83875375948465258</v>
          </cell>
          <cell r="L1865">
            <v>0.8405719812204161</v>
          </cell>
          <cell r="M1865">
            <v>0.95205775716105678</v>
          </cell>
          <cell r="N1865">
            <v>0.95205775716105678</v>
          </cell>
          <cell r="O1865">
            <v>1.0006314256518427</v>
          </cell>
          <cell r="P1865">
            <v>1</v>
          </cell>
          <cell r="Q1865">
            <v>1</v>
          </cell>
          <cell r="R1865">
            <v>1</v>
          </cell>
          <cell r="S1865">
            <v>1</v>
          </cell>
          <cell r="T1865">
            <v>1</v>
          </cell>
        </row>
        <row r="1866">
          <cell r="C1866" t="str">
            <v/>
          </cell>
          <cell r="D1866">
            <v>0.12040302661316477</v>
          </cell>
          <cell r="E1866">
            <v>0.23904105927454192</v>
          </cell>
          <cell r="F1866">
            <v>0.27159224700104939</v>
          </cell>
          <cell r="G1866">
            <v>0.32791559667243569</v>
          </cell>
          <cell r="H1866">
            <v>0.4248930616294927</v>
          </cell>
          <cell r="I1866">
            <v>0.44782834718788173</v>
          </cell>
          <cell r="J1866">
            <v>0.4961244907212855</v>
          </cell>
          <cell r="K1866">
            <v>0.49974399125238578</v>
          </cell>
          <cell r="L1866">
            <v>0.64930576916010374</v>
          </cell>
          <cell r="M1866">
            <v>0.68029036856948877</v>
          </cell>
          <cell r="N1866">
            <v>0.72468675159310048</v>
          </cell>
          <cell r="O1866">
            <v>0.99984095324909827</v>
          </cell>
          <cell r="P1866">
            <v>1</v>
          </cell>
          <cell r="Q1866">
            <v>1</v>
          </cell>
          <cell r="R1866">
            <v>1</v>
          </cell>
          <cell r="S1866">
            <v>1</v>
          </cell>
          <cell r="T1866">
            <v>1</v>
          </cell>
        </row>
        <row r="1867">
          <cell r="C1867">
            <v>2.1440730439904524E-2</v>
          </cell>
          <cell r="D1867">
            <v>0.11097261695240609</v>
          </cell>
          <cell r="E1867">
            <v>0.17928139169374896</v>
          </cell>
          <cell r="F1867">
            <v>0.25915643719337816</v>
          </cell>
          <cell r="G1867">
            <v>0.35285923889576937</v>
          </cell>
          <cell r="H1867">
            <v>0.43369400961835947</v>
          </cell>
          <cell r="I1867">
            <v>0.78219583777236434</v>
          </cell>
          <cell r="J1867">
            <v>0.84365816292010498</v>
          </cell>
          <cell r="K1867">
            <v>0.86297602269378204</v>
          </cell>
          <cell r="L1867">
            <v>0.88216799004916902</v>
          </cell>
          <cell r="M1867">
            <v>0.90071866204471329</v>
          </cell>
          <cell r="N1867">
            <v>0.91340347384873699</v>
          </cell>
          <cell r="O1867">
            <v>0.91340347384873699</v>
          </cell>
          <cell r="P1867">
            <v>0.91692231160152171</v>
          </cell>
          <cell r="Q1867">
            <v>0.92079225701650669</v>
          </cell>
          <cell r="R1867">
            <v>0.92079225701650669</v>
          </cell>
          <cell r="S1867">
            <v>0.92079225701650669</v>
          </cell>
          <cell r="T1867">
            <v>0.92194146926517062</v>
          </cell>
        </row>
        <row r="1868">
          <cell r="C1868">
            <v>1.9733477631991458E-2</v>
          </cell>
          <cell r="D1868">
            <v>7.9890883771926033E-2</v>
          </cell>
          <cell r="E1868">
            <v>0.15023667894812848</v>
          </cell>
          <cell r="F1868">
            <v>0.20536171574372225</v>
          </cell>
          <cell r="G1868">
            <v>0.64832395862587877</v>
          </cell>
          <cell r="H1868">
            <v>0.68158900501337949</v>
          </cell>
          <cell r="I1868">
            <v>0.69764840199282885</v>
          </cell>
          <cell r="J1868">
            <v>0.71647334417432729</v>
          </cell>
          <cell r="K1868">
            <v>1.01624038583161</v>
          </cell>
          <cell r="L1868">
            <v>0.99077360321978891</v>
          </cell>
          <cell r="M1868">
            <v>1.0514854587606914</v>
          </cell>
          <cell r="N1868">
            <v>0.96546160026549455</v>
          </cell>
          <cell r="O1868">
            <v>0.96786268916242058</v>
          </cell>
          <cell r="P1868">
            <v>0.96887147350754721</v>
          </cell>
          <cell r="Q1868">
            <v>0.97149964179659887</v>
          </cell>
          <cell r="R1868">
            <v>0.97328364871918871</v>
          </cell>
          <cell r="S1868">
            <v>0.98229241847703874</v>
          </cell>
          <cell r="T1868">
            <v>1</v>
          </cell>
        </row>
        <row r="1869">
          <cell r="C1869">
            <v>7.5532962481140983E-2</v>
          </cell>
          <cell r="D1869">
            <v>0.2210729546157526</v>
          </cell>
          <cell r="E1869">
            <v>0.32294234022933466</v>
          </cell>
          <cell r="F1869">
            <v>0.46501072298668494</v>
          </cell>
          <cell r="G1869">
            <v>0.64635783793123458</v>
          </cell>
          <cell r="H1869">
            <v>0.66184807928523259</v>
          </cell>
          <cell r="I1869">
            <v>0.71435865547382638</v>
          </cell>
          <cell r="J1869">
            <v>0.72467131640457028</v>
          </cell>
          <cell r="K1869">
            <v>0.7328360831800903</v>
          </cell>
          <cell r="L1869">
            <v>0.7786467731302652</v>
          </cell>
          <cell r="M1869">
            <v>0.89074103548362882</v>
          </cell>
          <cell r="N1869">
            <v>0.90126858319706538</v>
          </cell>
          <cell r="O1869">
            <v>0.98166441234620827</v>
          </cell>
          <cell r="P1869">
            <v>0.99281973062005768</v>
          </cell>
          <cell r="Q1869">
            <v>0.99844868474675375</v>
          </cell>
          <cell r="R1869">
            <v>0.99988890320452017</v>
          </cell>
          <cell r="S1869">
            <v>0.99999989323775185</v>
          </cell>
          <cell r="T1869">
            <v>0.99999989323775185</v>
          </cell>
        </row>
        <row r="1870">
          <cell r="C1870">
            <v>2.2228030463832548E-2</v>
          </cell>
          <cell r="D1870">
            <v>0.10104174681299405</v>
          </cell>
          <cell r="E1870">
            <v>0.34812914475236184</v>
          </cell>
          <cell r="F1870">
            <v>0.42960324503176911</v>
          </cell>
          <cell r="G1870">
            <v>0.51988121600051074</v>
          </cell>
          <cell r="H1870">
            <v>0.54017704894977148</v>
          </cell>
          <cell r="I1870">
            <v>0.54776029604880572</v>
          </cell>
          <cell r="J1870">
            <v>0.58173659275957179</v>
          </cell>
          <cell r="K1870">
            <v>0.62555155965597053</v>
          </cell>
          <cell r="L1870">
            <v>0.68189405317853491</v>
          </cell>
          <cell r="M1870">
            <v>1.0002811637716842</v>
          </cell>
          <cell r="N1870">
            <v>1.0002811637716844</v>
          </cell>
          <cell r="O1870">
            <v>1</v>
          </cell>
          <cell r="P1870">
            <v>1</v>
          </cell>
          <cell r="Q1870">
            <v>1</v>
          </cell>
          <cell r="R1870">
            <v>1</v>
          </cell>
          <cell r="S1870">
            <v>1</v>
          </cell>
          <cell r="T1870" t="str">
            <v/>
          </cell>
        </row>
        <row r="1871">
          <cell r="C1871">
            <v>3.5524272230577254E-2</v>
          </cell>
          <cell r="D1871">
            <v>0.12398254485269181</v>
          </cell>
          <cell r="E1871">
            <v>0.26575064282164862</v>
          </cell>
          <cell r="F1871">
            <v>0.43482486923250274</v>
          </cell>
          <cell r="G1871">
            <v>0.497386278035436</v>
          </cell>
          <cell r="H1871">
            <v>0.74906078811567234</v>
          </cell>
          <cell r="I1871">
            <v>0.83575586160697501</v>
          </cell>
          <cell r="J1871">
            <v>0.85104071422892935</v>
          </cell>
          <cell r="K1871">
            <v>0.89262601348276938</v>
          </cell>
          <cell r="L1871">
            <v>0.94964561356009081</v>
          </cell>
          <cell r="M1871">
            <v>0.97158055551047662</v>
          </cell>
          <cell r="N1871">
            <v>0.97615830123761527</v>
          </cell>
          <cell r="O1871">
            <v>0.98608520948374812</v>
          </cell>
          <cell r="P1871">
            <v>0.98608520948374812</v>
          </cell>
          <cell r="Q1871">
            <v>0.98975463389311935</v>
          </cell>
          <cell r="R1871">
            <v>0.98998560186327378</v>
          </cell>
          <cell r="S1871" t="str">
            <v/>
          </cell>
          <cell r="T1871" t="str">
            <v/>
          </cell>
        </row>
        <row r="1872">
          <cell r="C1872">
            <v>6.1165500196022876E-2</v>
          </cell>
          <cell r="D1872">
            <v>0.2087282586355273</v>
          </cell>
          <cell r="E1872">
            <v>0.35741582654097515</v>
          </cell>
          <cell r="F1872">
            <v>0.44679088160917219</v>
          </cell>
          <cell r="G1872">
            <v>0.55827337902893659</v>
          </cell>
          <cell r="H1872">
            <v>0.59233838492825086</v>
          </cell>
          <cell r="I1872">
            <v>0.65160909377514264</v>
          </cell>
          <cell r="J1872">
            <v>0.66364642121958761</v>
          </cell>
          <cell r="K1872">
            <v>0.64206903233177781</v>
          </cell>
          <cell r="L1872">
            <v>0.9755897921381842</v>
          </cell>
          <cell r="M1872">
            <v>0.97417305920622654</v>
          </cell>
          <cell r="N1872">
            <v>0.9776733195455467</v>
          </cell>
          <cell r="O1872">
            <v>0.99017811131481748</v>
          </cell>
          <cell r="P1872">
            <v>0.99017811131481748</v>
          </cell>
          <cell r="Q1872">
            <v>0.99017811131481748</v>
          </cell>
          <cell r="R1872" t="str">
            <v/>
          </cell>
          <cell r="S1872" t="str">
            <v/>
          </cell>
          <cell r="T1872" t="str">
            <v/>
          </cell>
        </row>
        <row r="1873">
          <cell r="C1873">
            <v>4.4878062413941336E-2</v>
          </cell>
          <cell r="D1873">
            <v>0.38551687053769829</v>
          </cell>
          <cell r="E1873">
            <v>0.56189936046610955</v>
          </cell>
          <cell r="F1873">
            <v>0.69344619917637673</v>
          </cell>
          <cell r="G1873">
            <v>0.79362272275307222</v>
          </cell>
          <cell r="H1873">
            <v>0.80639915620392044</v>
          </cell>
          <cell r="I1873">
            <v>0.82030313745611139</v>
          </cell>
          <cell r="J1873">
            <v>0.83978791978604539</v>
          </cell>
          <cell r="K1873">
            <v>0.85837596519342418</v>
          </cell>
          <cell r="L1873">
            <v>0.88279353195333854</v>
          </cell>
          <cell r="M1873">
            <v>0.9171643169460959</v>
          </cell>
          <cell r="N1873">
            <v>0.98291438699014333</v>
          </cell>
          <cell r="O1873">
            <v>0.98386882185599511</v>
          </cell>
          <cell r="P1873">
            <v>0.98757088823968386</v>
          </cell>
          <cell r="Q1873" t="str">
            <v/>
          </cell>
          <cell r="R1873" t="str">
            <v/>
          </cell>
          <cell r="S1873" t="str">
            <v/>
          </cell>
          <cell r="T1873" t="str">
            <v/>
          </cell>
        </row>
        <row r="1874">
          <cell r="C1874">
            <v>2.6005837371687348E-2</v>
          </cell>
          <cell r="D1874">
            <v>6.5112090122413313E-2</v>
          </cell>
          <cell r="E1874">
            <v>0.11110864649098268</v>
          </cell>
          <cell r="F1874">
            <v>0.15127370603198989</v>
          </cell>
          <cell r="G1874">
            <v>0.21383694306702664</v>
          </cell>
          <cell r="H1874">
            <v>0.3055990527746873</v>
          </cell>
          <cell r="I1874">
            <v>0.39803908469467225</v>
          </cell>
          <cell r="J1874">
            <v>0.43008962493609137</v>
          </cell>
          <cell r="K1874">
            <v>0.45103632473514083</v>
          </cell>
          <cell r="L1874">
            <v>0.50536633605746584</v>
          </cell>
          <cell r="M1874">
            <v>0.5414585448383723</v>
          </cell>
          <cell r="N1874">
            <v>0.60670556307218104</v>
          </cell>
          <cell r="O1874">
            <v>0.6534496980056963</v>
          </cell>
          <cell r="P1874" t="str">
            <v/>
          </cell>
          <cell r="Q1874" t="str">
            <v/>
          </cell>
          <cell r="R1874" t="str">
            <v/>
          </cell>
          <cell r="S1874" t="str">
            <v/>
          </cell>
          <cell r="T1874" t="str">
            <v/>
          </cell>
        </row>
        <row r="1875">
          <cell r="C1875">
            <v>2.0831629986788721E-2</v>
          </cell>
          <cell r="D1875">
            <v>6.4099659432630421E-2</v>
          </cell>
          <cell r="E1875">
            <v>0.13606505769382096</v>
          </cell>
          <cell r="F1875">
            <v>0.22165124851339385</v>
          </cell>
          <cell r="G1875">
            <v>0.74408504516856211</v>
          </cell>
          <cell r="H1875">
            <v>0.82591647131118284</v>
          </cell>
          <cell r="I1875">
            <v>0.86803837913980841</v>
          </cell>
          <cell r="J1875">
            <v>0.91313850076583347</v>
          </cell>
          <cell r="K1875">
            <v>0.88118188843744705</v>
          </cell>
          <cell r="L1875">
            <v>0.89701813466217073</v>
          </cell>
          <cell r="M1875">
            <v>0.91670144991436819</v>
          </cell>
          <cell r="N1875">
            <v>0.93789550320837534</v>
          </cell>
          <cell r="O1875" t="str">
            <v/>
          </cell>
          <cell r="P1875" t="str">
            <v/>
          </cell>
          <cell r="Q1875" t="str">
            <v/>
          </cell>
          <cell r="R1875" t="str">
            <v/>
          </cell>
          <cell r="S1875" t="str">
            <v/>
          </cell>
          <cell r="T1875" t="str">
            <v/>
          </cell>
        </row>
        <row r="1876">
          <cell r="C1876">
            <v>2.9733168732730877E-2</v>
          </cell>
          <cell r="D1876">
            <v>0.12319408689430732</v>
          </cell>
          <cell r="E1876">
            <v>0.27395733383310727</v>
          </cell>
          <cell r="F1876">
            <v>0.41168750802696746</v>
          </cell>
          <cell r="G1876">
            <v>0.57910520642107632</v>
          </cell>
          <cell r="H1876">
            <v>0.66702142686536459</v>
          </cell>
          <cell r="I1876">
            <v>0.73412649474321989</v>
          </cell>
          <cell r="J1876">
            <v>0.75768706109080575</v>
          </cell>
          <cell r="K1876">
            <v>0.77425112321965928</v>
          </cell>
          <cell r="L1876">
            <v>0.7884052756494887</v>
          </cell>
          <cell r="M1876">
            <v>0.7925924770706112</v>
          </cell>
          <cell r="N1876" t="str">
            <v/>
          </cell>
          <cell r="O1876" t="str">
            <v/>
          </cell>
          <cell r="P1876" t="str">
            <v/>
          </cell>
          <cell r="Q1876" t="str">
            <v/>
          </cell>
          <cell r="R1876" t="str">
            <v/>
          </cell>
          <cell r="S1876" t="str">
            <v/>
          </cell>
          <cell r="T1876" t="str">
            <v/>
          </cell>
        </row>
        <row r="1877">
          <cell r="C1877">
            <v>4.4645020797685717E-2</v>
          </cell>
          <cell r="D1877">
            <v>0.21610374964830723</v>
          </cell>
          <cell r="E1877">
            <v>0.42989545897487502</v>
          </cell>
          <cell r="F1877">
            <v>0.54681733492526163</v>
          </cell>
          <cell r="G1877">
            <v>0.6591294575721135</v>
          </cell>
          <cell r="H1877">
            <v>0.67225105845329702</v>
          </cell>
          <cell r="I1877">
            <v>0.77217826830350156</v>
          </cell>
          <cell r="J1877">
            <v>0.7784712837597213</v>
          </cell>
          <cell r="K1877">
            <v>0.79690601037750908</v>
          </cell>
          <cell r="L1877">
            <v>0.80180223934863259</v>
          </cell>
          <cell r="M1877" t="str">
            <v/>
          </cell>
          <cell r="N1877" t="str">
            <v/>
          </cell>
          <cell r="O1877" t="str">
            <v/>
          </cell>
          <cell r="P1877" t="str">
            <v/>
          </cell>
          <cell r="Q1877" t="str">
            <v/>
          </cell>
          <cell r="R1877" t="str">
            <v/>
          </cell>
          <cell r="S1877" t="str">
            <v/>
          </cell>
          <cell r="T1877" t="str">
            <v/>
          </cell>
        </row>
        <row r="1878">
          <cell r="C1878">
            <v>5.4885801910833899E-2</v>
          </cell>
          <cell r="D1878">
            <v>0.2623586015096358</v>
          </cell>
          <cell r="E1878">
            <v>0.32502968308251717</v>
          </cell>
          <cell r="F1878">
            <v>0.41056723984151233</v>
          </cell>
          <cell r="G1878">
            <v>0.51121507722537862</v>
          </cell>
          <cell r="H1878">
            <v>0.60292901531148813</v>
          </cell>
          <cell r="I1878">
            <v>0.66224630532569784</v>
          </cell>
          <cell r="J1878">
            <v>0.82618750116120654</v>
          </cell>
          <cell r="K1878">
            <v>0.8971379055723554</v>
          </cell>
          <cell r="L1878" t="str">
            <v/>
          </cell>
          <cell r="M1878" t="str">
            <v/>
          </cell>
          <cell r="N1878" t="str">
            <v/>
          </cell>
          <cell r="O1878" t="str">
            <v/>
          </cell>
          <cell r="P1878" t="str">
            <v/>
          </cell>
          <cell r="Q1878" t="str">
            <v/>
          </cell>
          <cell r="R1878" t="str">
            <v/>
          </cell>
          <cell r="S1878" t="str">
            <v/>
          </cell>
          <cell r="T1878" t="str">
            <v/>
          </cell>
        </row>
        <row r="1879">
          <cell r="C1879">
            <v>2.2168279081945141E-2</v>
          </cell>
          <cell r="D1879">
            <v>0.13596462131984907</v>
          </cell>
          <cell r="E1879">
            <v>0.27702083265395905</v>
          </cell>
          <cell r="F1879">
            <v>0.43188779402553218</v>
          </cell>
          <cell r="G1879">
            <v>0.57607971290120652</v>
          </cell>
          <cell r="H1879">
            <v>0.62436157823912353</v>
          </cell>
          <cell r="I1879">
            <v>0.74772962664419174</v>
          </cell>
          <cell r="J1879">
            <v>0.776161948607622</v>
          </cell>
          <cell r="K1879" t="str">
            <v/>
          </cell>
          <cell r="L1879" t="str">
            <v/>
          </cell>
          <cell r="M1879" t="str">
            <v/>
          </cell>
          <cell r="N1879" t="str">
            <v/>
          </cell>
          <cell r="O1879" t="str">
            <v/>
          </cell>
          <cell r="P1879" t="str">
            <v/>
          </cell>
          <cell r="Q1879" t="str">
            <v/>
          </cell>
          <cell r="R1879" t="str">
            <v/>
          </cell>
          <cell r="S1879" t="str">
            <v/>
          </cell>
          <cell r="T1879" t="str">
            <v/>
          </cell>
        </row>
        <row r="1880">
          <cell r="C1880">
            <v>0.15357136604893926</v>
          </cell>
          <cell r="D1880">
            <v>0.24391700751816295</v>
          </cell>
          <cell r="E1880">
            <v>0.4151049456395664</v>
          </cell>
          <cell r="F1880">
            <v>0.60288872651802672</v>
          </cell>
          <cell r="G1880">
            <v>0.69087198619452483</v>
          </cell>
          <cell r="H1880">
            <v>0.77565040619604253</v>
          </cell>
          <cell r="I1880">
            <v>0.82092995155735571</v>
          </cell>
          <cell r="J1880" t="str">
            <v/>
          </cell>
          <cell r="K1880" t="str">
            <v/>
          </cell>
          <cell r="L1880" t="str">
            <v/>
          </cell>
          <cell r="M1880" t="str">
            <v/>
          </cell>
          <cell r="N1880" t="str">
            <v/>
          </cell>
          <cell r="O1880" t="str">
            <v/>
          </cell>
          <cell r="P1880" t="str">
            <v/>
          </cell>
          <cell r="Q1880" t="str">
            <v/>
          </cell>
          <cell r="R1880" t="str">
            <v/>
          </cell>
          <cell r="S1880" t="str">
            <v/>
          </cell>
          <cell r="T1880" t="str">
            <v/>
          </cell>
        </row>
        <row r="1881">
          <cell r="C1881">
            <v>2.1590234781012681E-2</v>
          </cell>
          <cell r="D1881">
            <v>0.12717658751706426</v>
          </cell>
          <cell r="E1881">
            <v>0.30557121677114052</v>
          </cell>
          <cell r="F1881">
            <v>0.51562549749802133</v>
          </cell>
          <cell r="G1881">
            <v>0.56972015758103256</v>
          </cell>
          <cell r="H1881">
            <v>0.70048466842215951</v>
          </cell>
          <cell r="I1881" t="str">
            <v/>
          </cell>
          <cell r="J1881" t="str">
            <v/>
          </cell>
          <cell r="K1881" t="str">
            <v/>
          </cell>
          <cell r="L1881" t="str">
            <v/>
          </cell>
          <cell r="M1881" t="str">
            <v/>
          </cell>
          <cell r="N1881" t="str">
            <v/>
          </cell>
          <cell r="O1881" t="str">
            <v/>
          </cell>
          <cell r="P1881" t="str">
            <v/>
          </cell>
          <cell r="Q1881" t="str">
            <v/>
          </cell>
          <cell r="R1881" t="str">
            <v/>
          </cell>
          <cell r="S1881" t="str">
            <v/>
          </cell>
          <cell r="T1881" t="str">
            <v/>
          </cell>
        </row>
        <row r="1882">
          <cell r="C1882">
            <v>2.6504459969512915E-2</v>
          </cell>
          <cell r="D1882">
            <v>0.13409845583045901</v>
          </cell>
          <cell r="E1882">
            <v>0.19785891904650946</v>
          </cell>
          <cell r="F1882">
            <v>0.32754604223574313</v>
          </cell>
          <cell r="G1882">
            <v>0.47860339153142079</v>
          </cell>
          <cell r="H1882" t="str">
            <v/>
          </cell>
          <cell r="I1882" t="str">
            <v/>
          </cell>
          <cell r="J1882" t="str">
            <v/>
          </cell>
          <cell r="K1882" t="str">
            <v/>
          </cell>
          <cell r="L1882" t="str">
            <v/>
          </cell>
          <cell r="M1882" t="str">
            <v/>
          </cell>
          <cell r="N1882" t="str">
            <v/>
          </cell>
          <cell r="O1882" t="str">
            <v/>
          </cell>
          <cell r="P1882" t="str">
            <v/>
          </cell>
          <cell r="Q1882" t="str">
            <v/>
          </cell>
          <cell r="R1882" t="str">
            <v/>
          </cell>
          <cell r="S1882" t="str">
            <v/>
          </cell>
          <cell r="T1882" t="str">
            <v/>
          </cell>
        </row>
        <row r="1883">
          <cell r="C1883">
            <v>3.8038546614686655E-2</v>
          </cell>
          <cell r="D1883">
            <v>0.17509914608667562</v>
          </cell>
          <cell r="E1883">
            <v>0.30124595771390511</v>
          </cell>
          <cell r="F1883">
            <v>0.42255481162496389</v>
          </cell>
          <cell r="G1883" t="str">
            <v/>
          </cell>
          <cell r="H1883" t="str">
            <v/>
          </cell>
          <cell r="I1883" t="str">
            <v/>
          </cell>
          <cell r="J1883" t="str">
            <v/>
          </cell>
          <cell r="K1883" t="str">
            <v/>
          </cell>
          <cell r="L1883" t="str">
            <v/>
          </cell>
          <cell r="M1883" t="str">
            <v/>
          </cell>
          <cell r="N1883" t="str">
            <v/>
          </cell>
          <cell r="O1883" t="str">
            <v/>
          </cell>
          <cell r="P1883" t="str">
            <v/>
          </cell>
          <cell r="Q1883" t="str">
            <v/>
          </cell>
          <cell r="R1883" t="str">
            <v/>
          </cell>
          <cell r="S1883" t="str">
            <v/>
          </cell>
          <cell r="T1883" t="str">
            <v/>
          </cell>
        </row>
        <row r="1884">
          <cell r="C1884">
            <v>2.8838150404113787E-2</v>
          </cell>
          <cell r="D1884">
            <v>8.6421634788024504E-2</v>
          </cell>
          <cell r="E1884">
            <v>0.15192787133471991</v>
          </cell>
          <cell r="F1884" t="str">
            <v/>
          </cell>
          <cell r="G1884" t="str">
            <v/>
          </cell>
          <cell r="H1884" t="str">
            <v/>
          </cell>
          <cell r="I1884" t="str">
            <v/>
          </cell>
          <cell r="J1884" t="str">
            <v/>
          </cell>
          <cell r="K1884" t="str">
            <v/>
          </cell>
          <cell r="L1884" t="str">
            <v/>
          </cell>
          <cell r="M1884" t="str">
            <v/>
          </cell>
          <cell r="N1884" t="str">
            <v/>
          </cell>
          <cell r="O1884" t="str">
            <v/>
          </cell>
          <cell r="P1884" t="str">
            <v/>
          </cell>
          <cell r="Q1884" t="str">
            <v/>
          </cell>
          <cell r="R1884" t="str">
            <v/>
          </cell>
          <cell r="S1884" t="str">
            <v/>
          </cell>
          <cell r="T1884" t="str">
            <v/>
          </cell>
        </row>
        <row r="1885">
          <cell r="C1885">
            <v>1.5124476820273939E-2</v>
          </cell>
          <cell r="D1885">
            <v>8.6601991331547584E-2</v>
          </cell>
          <cell r="E1885" t="str">
            <v/>
          </cell>
          <cell r="F1885" t="str">
            <v/>
          </cell>
          <cell r="G1885" t="str">
            <v/>
          </cell>
          <cell r="H1885" t="str">
            <v/>
          </cell>
          <cell r="I1885" t="str">
            <v/>
          </cell>
          <cell r="J1885" t="str">
            <v/>
          </cell>
          <cell r="K1885" t="str">
            <v/>
          </cell>
          <cell r="L1885" t="str">
            <v/>
          </cell>
          <cell r="M1885" t="str">
            <v/>
          </cell>
          <cell r="N1885" t="str">
            <v/>
          </cell>
          <cell r="O1885" t="str">
            <v/>
          </cell>
          <cell r="P1885" t="str">
            <v/>
          </cell>
          <cell r="Q1885" t="str">
            <v/>
          </cell>
          <cell r="R1885" t="str">
            <v/>
          </cell>
          <cell r="S1885" t="str">
            <v/>
          </cell>
          <cell r="T1885" t="str">
            <v/>
          </cell>
        </row>
        <row r="1886">
          <cell r="C1886">
            <v>9.0708830437404533E-2</v>
          </cell>
          <cell r="D1886" t="str">
            <v/>
          </cell>
          <cell r="E1886" t="str">
            <v/>
          </cell>
          <cell r="F1886" t="str">
            <v/>
          </cell>
          <cell r="G1886" t="str">
            <v/>
          </cell>
          <cell r="H1886" t="str">
            <v/>
          </cell>
          <cell r="I1886" t="str">
            <v/>
          </cell>
          <cell r="J1886" t="str">
            <v/>
          </cell>
          <cell r="K1886" t="str">
            <v/>
          </cell>
          <cell r="L1886" t="str">
            <v/>
          </cell>
          <cell r="M1886" t="str">
            <v/>
          </cell>
          <cell r="N1886" t="str">
            <v/>
          </cell>
          <cell r="O1886" t="str">
            <v/>
          </cell>
          <cell r="P1886" t="str">
            <v/>
          </cell>
          <cell r="Q1886" t="str">
            <v/>
          </cell>
          <cell r="R1886" t="str">
            <v/>
          </cell>
          <cell r="S1886" t="str">
            <v/>
          </cell>
          <cell r="T1886" t="str">
            <v/>
          </cell>
        </row>
        <row r="1919">
          <cell r="C1919">
            <v>0.16564525462091162</v>
          </cell>
          <cell r="D1919">
            <v>0.98900669034271282</v>
          </cell>
          <cell r="E1919">
            <v>1.0028410322547039</v>
          </cell>
          <cell r="F1919">
            <v>0.99937425257017909</v>
          </cell>
          <cell r="G1919">
            <v>0.99937425257017909</v>
          </cell>
          <cell r="H1919">
            <v>0.99999953356055149</v>
          </cell>
          <cell r="I1919">
            <v>0.99999953356055149</v>
          </cell>
          <cell r="J1919">
            <v>0.99999953356055149</v>
          </cell>
          <cell r="K1919">
            <v>0.99999953356055149</v>
          </cell>
          <cell r="L1919">
            <v>0.99999953356055149</v>
          </cell>
          <cell r="M1919">
            <v>0.99999953356055149</v>
          </cell>
          <cell r="N1919">
            <v>0.99999953356055149</v>
          </cell>
          <cell r="O1919">
            <v>1</v>
          </cell>
          <cell r="P1919">
            <v>0.99999953356055149</v>
          </cell>
          <cell r="Q1919">
            <v>0.99999953356055149</v>
          </cell>
          <cell r="R1919">
            <v>0.99999953356055149</v>
          </cell>
          <cell r="S1919">
            <v>1</v>
          </cell>
          <cell r="T1919">
            <v>1</v>
          </cell>
        </row>
        <row r="1920">
          <cell r="C1920">
            <v>0.11883903589947417</v>
          </cell>
          <cell r="D1920">
            <v>0.74887971655079011</v>
          </cell>
          <cell r="E1920">
            <v>0.7538583219322279</v>
          </cell>
          <cell r="F1920">
            <v>0.78219244373541008</v>
          </cell>
          <cell r="G1920">
            <v>0.80240430032530929</v>
          </cell>
          <cell r="H1920">
            <v>0.80240430032530929</v>
          </cell>
          <cell r="I1920">
            <v>0.9999995652872139</v>
          </cell>
          <cell r="J1920">
            <v>0.9999995652872139</v>
          </cell>
          <cell r="K1920">
            <v>0.9999995652872139</v>
          </cell>
          <cell r="L1920">
            <v>0.9999995652872139</v>
          </cell>
          <cell r="M1920">
            <v>0.9999995652872139</v>
          </cell>
          <cell r="N1920">
            <v>1</v>
          </cell>
          <cell r="O1920">
            <v>0.9999995652872139</v>
          </cell>
          <cell r="P1920">
            <v>0.9999995652872139</v>
          </cell>
          <cell r="Q1920">
            <v>0.9999995652872139</v>
          </cell>
          <cell r="R1920">
            <v>1</v>
          </cell>
          <cell r="S1920">
            <v>1</v>
          </cell>
          <cell r="T1920">
            <v>1</v>
          </cell>
        </row>
        <row r="1921">
          <cell r="C1921">
            <v>0.17611554596542822</v>
          </cell>
          <cell r="D1921">
            <v>0.65244519618066033</v>
          </cell>
          <cell r="E1921">
            <v>0.9999996484344299</v>
          </cell>
          <cell r="F1921">
            <v>0.9999996484344299</v>
          </cell>
          <cell r="G1921">
            <v>0.9999996484344299</v>
          </cell>
          <cell r="H1921">
            <v>0.9999996484344299</v>
          </cell>
          <cell r="I1921">
            <v>0.9999996484344299</v>
          </cell>
          <cell r="J1921">
            <v>0.9999996484344299</v>
          </cell>
          <cell r="K1921">
            <v>0.9999996484344299</v>
          </cell>
          <cell r="L1921">
            <v>0.9999996484344299</v>
          </cell>
          <cell r="M1921">
            <v>1</v>
          </cell>
          <cell r="N1921">
            <v>0.9999996484344299</v>
          </cell>
          <cell r="O1921">
            <v>0.9999996484344299</v>
          </cell>
          <cell r="P1921">
            <v>0.9999996484344299</v>
          </cell>
          <cell r="Q1921">
            <v>1</v>
          </cell>
          <cell r="R1921">
            <v>1</v>
          </cell>
          <cell r="S1921">
            <v>1</v>
          </cell>
          <cell r="T1921">
            <v>1</v>
          </cell>
        </row>
        <row r="1922">
          <cell r="C1922">
            <v>0.67863048944009696</v>
          </cell>
          <cell r="D1922">
            <v>0.97460035116046095</v>
          </cell>
          <cell r="E1922">
            <v>0.99999967346060881</v>
          </cell>
          <cell r="F1922">
            <v>0.99999967346060881</v>
          </cell>
          <cell r="G1922">
            <v>0.99999967346060881</v>
          </cell>
          <cell r="H1922">
            <v>0.99999967346060881</v>
          </cell>
          <cell r="I1922">
            <v>0.99999967346060881</v>
          </cell>
          <cell r="J1922">
            <v>0.99999967346060881</v>
          </cell>
          <cell r="K1922">
            <v>0.99999967346060881</v>
          </cell>
          <cell r="L1922">
            <v>0.99999999999999989</v>
          </cell>
          <cell r="M1922">
            <v>0.99999967346060881</v>
          </cell>
          <cell r="N1922">
            <v>0.99999967346060881</v>
          </cell>
          <cell r="O1922">
            <v>0.99999967346060881</v>
          </cell>
          <cell r="P1922">
            <v>0.99999999999999989</v>
          </cell>
          <cell r="Q1922">
            <v>0.99999999999999989</v>
          </cell>
          <cell r="R1922">
            <v>0.99999999999999989</v>
          </cell>
          <cell r="S1922">
            <v>0.99999999999999989</v>
          </cell>
          <cell r="T1922">
            <v>1</v>
          </cell>
        </row>
        <row r="1923">
          <cell r="C1923">
            <v>0.36379565993651619</v>
          </cell>
          <cell r="D1923">
            <v>0.79576291811751154</v>
          </cell>
          <cell r="E1923">
            <v>1.0000010270910784</v>
          </cell>
          <cell r="F1923">
            <v>1.0000010270910784</v>
          </cell>
          <cell r="G1923">
            <v>1.0000010270910784</v>
          </cell>
          <cell r="H1923">
            <v>1.0000010270910784</v>
          </cell>
          <cell r="I1923">
            <v>1.0000010270910784</v>
          </cell>
          <cell r="J1923">
            <v>1.0000010270910784</v>
          </cell>
          <cell r="K1923">
            <v>1.0000000000000002</v>
          </cell>
          <cell r="L1923">
            <v>1.0000010270910784</v>
          </cell>
          <cell r="M1923">
            <v>1.0000010270910784</v>
          </cell>
          <cell r="N1923">
            <v>1.0000010270910784</v>
          </cell>
          <cell r="O1923">
            <v>1.0000000000000002</v>
          </cell>
          <cell r="P1923">
            <v>1.0000000000000002</v>
          </cell>
          <cell r="Q1923">
            <v>1.0000000000000002</v>
          </cell>
          <cell r="R1923">
            <v>1.0000000000000002</v>
          </cell>
          <cell r="S1923">
            <v>1.0000000000000002</v>
          </cell>
          <cell r="T1923">
            <v>1</v>
          </cell>
        </row>
        <row r="1924">
          <cell r="C1924">
            <v>0.16893236047179766</v>
          </cell>
          <cell r="D1924">
            <v>0.36017579871763011</v>
          </cell>
          <cell r="E1924">
            <v>0.48584887313545566</v>
          </cell>
          <cell r="F1924">
            <v>0.52617421554936528</v>
          </cell>
          <cell r="G1924">
            <v>0.99999989216492102</v>
          </cell>
          <cell r="H1924">
            <v>0.99999989216492102</v>
          </cell>
          <cell r="I1924">
            <v>0.99999989216492102</v>
          </cell>
          <cell r="J1924">
            <v>0.99999999999999967</v>
          </cell>
          <cell r="K1924">
            <v>0.99999989216492102</v>
          </cell>
          <cell r="L1924">
            <v>0.99999989216492102</v>
          </cell>
          <cell r="M1924">
            <v>0.99999989216492102</v>
          </cell>
          <cell r="N1924">
            <v>0.99999999999999967</v>
          </cell>
          <cell r="O1924">
            <v>0.99999999999999967</v>
          </cell>
          <cell r="P1924">
            <v>0.99999999999999967</v>
          </cell>
          <cell r="Q1924">
            <v>0.99999999999999967</v>
          </cell>
          <cell r="R1924">
            <v>0.99999999999999967</v>
          </cell>
          <cell r="S1924">
            <v>0.99999999999999978</v>
          </cell>
          <cell r="T1924">
            <v>1</v>
          </cell>
        </row>
        <row r="1925">
          <cell r="C1925">
            <v>0.67718064075879614</v>
          </cell>
          <cell r="D1925">
            <v>1.1490684406087912</v>
          </cell>
          <cell r="E1925">
            <v>1.0000001109339813</v>
          </cell>
          <cell r="F1925">
            <v>1.0000001109339813</v>
          </cell>
          <cell r="G1925">
            <v>1.0000001109339813</v>
          </cell>
          <cell r="H1925">
            <v>1.0000001109339813</v>
          </cell>
          <cell r="I1925">
            <v>1.0000000000000002</v>
          </cell>
          <cell r="J1925">
            <v>1.0000001109339813</v>
          </cell>
          <cell r="K1925">
            <v>1.0000001109339813</v>
          </cell>
          <cell r="L1925">
            <v>1.0000001109339813</v>
          </cell>
          <cell r="M1925">
            <v>1.0000000000000002</v>
          </cell>
          <cell r="N1925">
            <v>1.0000000000000002</v>
          </cell>
          <cell r="O1925">
            <v>1.0000000000000002</v>
          </cell>
          <cell r="P1925">
            <v>1.0000000000000002</v>
          </cell>
          <cell r="Q1925">
            <v>1.0000000000000002</v>
          </cell>
          <cell r="R1925">
            <v>1</v>
          </cell>
          <cell r="S1925">
            <v>1</v>
          </cell>
          <cell r="T1925">
            <v>1</v>
          </cell>
        </row>
        <row r="1926">
          <cell r="C1926">
            <v>0.16636943390036837</v>
          </cell>
          <cell r="D1926">
            <v>0.86872951172763357</v>
          </cell>
          <cell r="E1926">
            <v>0.97469550162593566</v>
          </cell>
          <cell r="F1926">
            <v>0.97326357486176185</v>
          </cell>
          <cell r="G1926">
            <v>0.99999969315855042</v>
          </cell>
          <cell r="H1926">
            <v>1</v>
          </cell>
          <cell r="I1926">
            <v>0.99999969315855042</v>
          </cell>
          <cell r="J1926">
            <v>0.99999969315855042</v>
          </cell>
          <cell r="K1926">
            <v>0.99999969315855042</v>
          </cell>
          <cell r="L1926">
            <v>1</v>
          </cell>
          <cell r="M1926">
            <v>1</v>
          </cell>
          <cell r="N1926">
            <v>1</v>
          </cell>
          <cell r="O1926">
            <v>1</v>
          </cell>
          <cell r="P1926">
            <v>1</v>
          </cell>
          <cell r="Q1926">
            <v>0.99999999999999978</v>
          </cell>
          <cell r="R1926">
            <v>1</v>
          </cell>
          <cell r="S1926">
            <v>1</v>
          </cell>
          <cell r="T1926">
            <v>1</v>
          </cell>
        </row>
        <row r="1927">
          <cell r="C1927">
            <v>9.1218335088138064E-2</v>
          </cell>
          <cell r="D1927">
            <v>0.89087259370607674</v>
          </cell>
          <cell r="E1927">
            <v>1.0000000762350905</v>
          </cell>
          <cell r="F1927">
            <v>1.0000000762350905</v>
          </cell>
          <cell r="G1927">
            <v>1</v>
          </cell>
          <cell r="H1927">
            <v>1.0000000762350905</v>
          </cell>
          <cell r="I1927">
            <v>1.0000000762350905</v>
          </cell>
          <cell r="J1927">
            <v>1.0000000762350905</v>
          </cell>
          <cell r="K1927">
            <v>1</v>
          </cell>
          <cell r="L1927">
            <v>1</v>
          </cell>
          <cell r="M1927">
            <v>1</v>
          </cell>
          <cell r="N1927">
            <v>1</v>
          </cell>
          <cell r="O1927">
            <v>1</v>
          </cell>
          <cell r="P1927">
            <v>1.0000000000000002</v>
          </cell>
          <cell r="Q1927">
            <v>1</v>
          </cell>
          <cell r="R1927">
            <v>1</v>
          </cell>
          <cell r="S1927">
            <v>1</v>
          </cell>
          <cell r="T1927">
            <v>1</v>
          </cell>
        </row>
        <row r="1928">
          <cell r="C1928">
            <v>0.71800462421125755</v>
          </cell>
          <cell r="D1928">
            <v>1.0221684399431974</v>
          </cell>
          <cell r="E1928">
            <v>0.99999883138456958</v>
          </cell>
          <cell r="F1928">
            <v>0.99999999999999989</v>
          </cell>
          <cell r="G1928">
            <v>0.99999883138456958</v>
          </cell>
          <cell r="H1928">
            <v>0.99999883138456958</v>
          </cell>
          <cell r="I1928">
            <v>0.99999883138456958</v>
          </cell>
          <cell r="J1928">
            <v>0.99999999999999989</v>
          </cell>
          <cell r="K1928">
            <v>0.99999999999999989</v>
          </cell>
          <cell r="L1928">
            <v>0.99999999999999989</v>
          </cell>
          <cell r="M1928">
            <v>0.99999999999999989</v>
          </cell>
          <cell r="N1928">
            <v>0.99999999999999989</v>
          </cell>
          <cell r="O1928">
            <v>1</v>
          </cell>
          <cell r="P1928">
            <v>1</v>
          </cell>
          <cell r="Q1928">
            <v>1</v>
          </cell>
          <cell r="R1928">
            <v>1</v>
          </cell>
          <cell r="S1928">
            <v>1</v>
          </cell>
          <cell r="T1928">
            <v>1</v>
          </cell>
        </row>
        <row r="1929">
          <cell r="C1929">
            <v>0.23033096288497926</v>
          </cell>
          <cell r="D1929">
            <v>0.79476171253398198</v>
          </cell>
          <cell r="E1929">
            <v>0.8478240141679636</v>
          </cell>
          <cell r="F1929">
            <v>0.82900810432116689</v>
          </cell>
          <cell r="G1929">
            <v>1.0000002820954843</v>
          </cell>
          <cell r="H1929">
            <v>1.0000002820954843</v>
          </cell>
          <cell r="I1929">
            <v>1.0000000000000002</v>
          </cell>
          <cell r="J1929">
            <v>1.0000000000000002</v>
          </cell>
          <cell r="K1929">
            <v>1.0000000000000002</v>
          </cell>
          <cell r="L1929">
            <v>1.0000000000000002</v>
          </cell>
          <cell r="M1929">
            <v>1.0000000000000002</v>
          </cell>
          <cell r="N1929">
            <v>1.0000000000000002</v>
          </cell>
          <cell r="O1929">
            <v>1</v>
          </cell>
          <cell r="P1929">
            <v>1</v>
          </cell>
          <cell r="Q1929">
            <v>1</v>
          </cell>
          <cell r="R1929">
            <v>1</v>
          </cell>
          <cell r="S1929">
            <v>1</v>
          </cell>
          <cell r="T1929" t="str">
            <v/>
          </cell>
        </row>
        <row r="1930">
          <cell r="C1930">
            <v>2.8674644269632257E-2</v>
          </cell>
          <cell r="D1930">
            <v>0.32390885572765327</v>
          </cell>
          <cell r="E1930">
            <v>0.46607704701170183</v>
          </cell>
          <cell r="F1930">
            <v>0.48309896755956339</v>
          </cell>
          <cell r="G1930">
            <v>0.40261057698505659</v>
          </cell>
          <cell r="H1930">
            <v>0.93989079047958968</v>
          </cell>
          <cell r="I1930">
            <v>1</v>
          </cell>
          <cell r="J1930">
            <v>1</v>
          </cell>
          <cell r="K1930">
            <v>1</v>
          </cell>
          <cell r="L1930">
            <v>1</v>
          </cell>
          <cell r="M1930">
            <v>1</v>
          </cell>
          <cell r="N1930">
            <v>1</v>
          </cell>
          <cell r="O1930">
            <v>1</v>
          </cell>
          <cell r="P1930">
            <v>1</v>
          </cell>
          <cell r="Q1930">
            <v>1</v>
          </cell>
          <cell r="R1930">
            <v>1</v>
          </cell>
          <cell r="S1930" t="str">
            <v/>
          </cell>
          <cell r="T1930" t="str">
            <v/>
          </cell>
        </row>
        <row r="1931">
          <cell r="C1931">
            <v>0.26167468270150979</v>
          </cell>
          <cell r="D1931">
            <v>0.8842894865112082</v>
          </cell>
          <cell r="E1931">
            <v>0.99945263347859792</v>
          </cell>
          <cell r="F1931">
            <v>0.99999979575474951</v>
          </cell>
          <cell r="G1931">
            <v>0.99999999999999989</v>
          </cell>
          <cell r="H1931">
            <v>0.99999999999999989</v>
          </cell>
          <cell r="I1931">
            <v>0.99999999999999989</v>
          </cell>
          <cell r="J1931">
            <v>0.99999999999999989</v>
          </cell>
          <cell r="K1931">
            <v>0.99999999999999989</v>
          </cell>
          <cell r="L1931">
            <v>1</v>
          </cell>
          <cell r="M1931">
            <v>1</v>
          </cell>
          <cell r="N1931">
            <v>1</v>
          </cell>
          <cell r="O1931">
            <v>1</v>
          </cell>
          <cell r="P1931">
            <v>1</v>
          </cell>
          <cell r="Q1931">
            <v>1</v>
          </cell>
          <cell r="R1931" t="str">
            <v/>
          </cell>
          <cell r="S1931" t="str">
            <v/>
          </cell>
          <cell r="T1931" t="str">
            <v/>
          </cell>
        </row>
        <row r="1932">
          <cell r="C1932">
            <v>5.9099262378457723E-2</v>
          </cell>
          <cell r="D1932">
            <v>0.12954953130977162</v>
          </cell>
          <cell r="E1932">
            <v>0.87655239849647348</v>
          </cell>
          <cell r="F1932">
            <v>1.0000000000000002</v>
          </cell>
          <cell r="G1932">
            <v>1.0000000000000002</v>
          </cell>
          <cell r="H1932">
            <v>1.0000000000000002</v>
          </cell>
          <cell r="I1932">
            <v>1.0000000000000002</v>
          </cell>
          <cell r="J1932">
            <v>1.0000000000000002</v>
          </cell>
          <cell r="K1932">
            <v>1</v>
          </cell>
          <cell r="L1932">
            <v>1</v>
          </cell>
          <cell r="M1932">
            <v>1</v>
          </cell>
          <cell r="N1932">
            <v>1</v>
          </cell>
          <cell r="O1932">
            <v>1</v>
          </cell>
          <cell r="P1932">
            <v>1</v>
          </cell>
          <cell r="Q1932" t="str">
            <v/>
          </cell>
          <cell r="R1932" t="str">
            <v/>
          </cell>
          <cell r="S1932" t="str">
            <v/>
          </cell>
          <cell r="T1932" t="str">
            <v/>
          </cell>
        </row>
        <row r="1933">
          <cell r="C1933">
            <v>0.33510352820673667</v>
          </cell>
          <cell r="D1933">
            <v>0.74893945707422993</v>
          </cell>
          <cell r="E1933">
            <v>0.75546341730759403</v>
          </cell>
          <cell r="F1933">
            <v>0.9909627213426272</v>
          </cell>
          <cell r="G1933">
            <v>0.99327801486536593</v>
          </cell>
          <cell r="H1933">
            <v>1</v>
          </cell>
          <cell r="I1933">
            <v>1</v>
          </cell>
          <cell r="J1933">
            <v>1</v>
          </cell>
          <cell r="K1933">
            <v>1</v>
          </cell>
          <cell r="L1933">
            <v>1</v>
          </cell>
          <cell r="M1933">
            <v>1</v>
          </cell>
          <cell r="N1933">
            <v>1</v>
          </cell>
          <cell r="O1933">
            <v>1</v>
          </cell>
          <cell r="P1933" t="str">
            <v/>
          </cell>
          <cell r="Q1933" t="str">
            <v/>
          </cell>
          <cell r="R1933" t="str">
            <v/>
          </cell>
          <cell r="S1933" t="str">
            <v/>
          </cell>
          <cell r="T1933" t="str">
            <v/>
          </cell>
        </row>
        <row r="1934">
          <cell r="C1934">
            <v>0.23760498338826255</v>
          </cell>
          <cell r="D1934">
            <v>0.79502373229262746</v>
          </cell>
          <cell r="E1934">
            <v>0.99326024922066436</v>
          </cell>
          <cell r="F1934">
            <v>0.99920628441214565</v>
          </cell>
          <cell r="G1934">
            <v>1</v>
          </cell>
          <cell r="H1934">
            <v>1</v>
          </cell>
          <cell r="I1934">
            <v>1</v>
          </cell>
          <cell r="J1934">
            <v>1</v>
          </cell>
          <cell r="K1934">
            <v>1</v>
          </cell>
          <cell r="L1934">
            <v>1</v>
          </cell>
          <cell r="M1934">
            <v>1</v>
          </cell>
          <cell r="N1934">
            <v>1</v>
          </cell>
          <cell r="O1934" t="str">
            <v/>
          </cell>
          <cell r="P1934" t="str">
            <v/>
          </cell>
          <cell r="Q1934" t="str">
            <v/>
          </cell>
          <cell r="R1934" t="str">
            <v/>
          </cell>
          <cell r="S1934" t="str">
            <v/>
          </cell>
          <cell r="T1934" t="str">
            <v/>
          </cell>
        </row>
        <row r="1935">
          <cell r="C1935">
            <v>0.1617714259565752</v>
          </cell>
          <cell r="D1935">
            <v>0.6463263741819868</v>
          </cell>
          <cell r="E1935">
            <v>1.0329347805822897</v>
          </cell>
          <cell r="F1935">
            <v>1.020487674040661</v>
          </cell>
          <cell r="G1935">
            <v>1.0234450176098557</v>
          </cell>
          <cell r="H1935">
            <v>1.0225149381350691</v>
          </cell>
          <cell r="I1935">
            <v>1</v>
          </cell>
          <cell r="J1935">
            <v>1</v>
          </cell>
          <cell r="K1935">
            <v>1</v>
          </cell>
          <cell r="L1935">
            <v>1</v>
          </cell>
          <cell r="M1935">
            <v>1</v>
          </cell>
          <cell r="N1935" t="str">
            <v/>
          </cell>
          <cell r="O1935" t="str">
            <v/>
          </cell>
          <cell r="P1935" t="str">
            <v/>
          </cell>
          <cell r="Q1935" t="str">
            <v/>
          </cell>
          <cell r="R1935" t="str">
            <v/>
          </cell>
          <cell r="S1935" t="str">
            <v/>
          </cell>
          <cell r="T1935" t="str">
            <v/>
          </cell>
        </row>
        <row r="1936">
          <cell r="C1936">
            <v>0.33879475776536533</v>
          </cell>
          <cell r="D1936">
            <v>0.74518684997195583</v>
          </cell>
          <cell r="E1936">
            <v>0.64791054766071221</v>
          </cell>
          <cell r="F1936">
            <v>0.85148531726274246</v>
          </cell>
          <cell r="G1936">
            <v>0.85148531726274246</v>
          </cell>
          <cell r="H1936">
            <v>0.85148531726274246</v>
          </cell>
          <cell r="I1936">
            <v>0.85148531726274246</v>
          </cell>
          <cell r="J1936">
            <v>0.85148531726274246</v>
          </cell>
          <cell r="K1936">
            <v>0.85148531726274246</v>
          </cell>
          <cell r="L1936">
            <v>0.85148531726274246</v>
          </cell>
          <cell r="M1936" t="str">
            <v/>
          </cell>
          <cell r="N1936" t="str">
            <v/>
          </cell>
          <cell r="O1936" t="str">
            <v/>
          </cell>
          <cell r="P1936" t="str">
            <v/>
          </cell>
          <cell r="Q1936" t="str">
            <v/>
          </cell>
          <cell r="R1936" t="str">
            <v/>
          </cell>
          <cell r="S1936" t="str">
            <v/>
          </cell>
          <cell r="T1936" t="str">
            <v/>
          </cell>
        </row>
        <row r="1937">
          <cell r="C1937">
            <v>0.1092016255963708</v>
          </cell>
          <cell r="D1937">
            <v>0.58529091321230309</v>
          </cell>
          <cell r="E1937">
            <v>0.86582386832678171</v>
          </cell>
          <cell r="F1937">
            <v>0.83523264226993421</v>
          </cell>
          <cell r="G1937">
            <v>0.86432853215616212</v>
          </cell>
          <cell r="H1937">
            <v>0.87946175553443262</v>
          </cell>
          <cell r="I1937">
            <v>1</v>
          </cell>
          <cell r="J1937">
            <v>1</v>
          </cell>
          <cell r="K1937">
            <v>1</v>
          </cell>
          <cell r="L1937" t="str">
            <v/>
          </cell>
          <cell r="M1937" t="str">
            <v/>
          </cell>
          <cell r="N1937" t="str">
            <v/>
          </cell>
          <cell r="O1937" t="str">
            <v/>
          </cell>
          <cell r="P1937" t="str">
            <v/>
          </cell>
          <cell r="Q1937" t="str">
            <v/>
          </cell>
          <cell r="R1937" t="str">
            <v/>
          </cell>
          <cell r="S1937" t="str">
            <v/>
          </cell>
          <cell r="T1937" t="str">
            <v/>
          </cell>
        </row>
        <row r="1938">
          <cell r="C1938">
            <v>9.7330378275707799E-2</v>
          </cell>
          <cell r="D1938">
            <v>1.0574268451162774</v>
          </cell>
          <cell r="E1938">
            <v>0.72343177543463</v>
          </cell>
          <cell r="F1938">
            <v>0.87450359062874283</v>
          </cell>
          <cell r="G1938">
            <v>1.0131975012960921</v>
          </cell>
          <cell r="H1938">
            <v>1.0140136735833123</v>
          </cell>
          <cell r="I1938">
            <v>1.0199668668138202</v>
          </cell>
          <cell r="J1938">
            <v>1</v>
          </cell>
          <cell r="K1938" t="str">
            <v/>
          </cell>
          <cell r="L1938" t="str">
            <v/>
          </cell>
          <cell r="M1938" t="str">
            <v/>
          </cell>
          <cell r="N1938" t="str">
            <v/>
          </cell>
          <cell r="O1938" t="str">
            <v/>
          </cell>
          <cell r="P1938" t="str">
            <v/>
          </cell>
          <cell r="Q1938" t="str">
            <v/>
          </cell>
          <cell r="R1938" t="str">
            <v/>
          </cell>
          <cell r="S1938" t="str">
            <v/>
          </cell>
          <cell r="T1938" t="str">
            <v/>
          </cell>
        </row>
        <row r="1939">
          <cell r="C1939">
            <v>0.23298209676381115</v>
          </cell>
          <cell r="D1939">
            <v>0.88691913681520385</v>
          </cell>
          <cell r="E1939">
            <v>0.93937387945377726</v>
          </cell>
          <cell r="F1939">
            <v>0.93937387945377726</v>
          </cell>
          <cell r="G1939">
            <v>0.93937387945377726</v>
          </cell>
          <cell r="H1939">
            <v>0.93937387945377726</v>
          </cell>
          <cell r="I1939">
            <v>0.93937387945377726</v>
          </cell>
          <cell r="J1939" t="str">
            <v/>
          </cell>
          <cell r="K1939" t="str">
            <v/>
          </cell>
          <cell r="L1939" t="str">
            <v/>
          </cell>
          <cell r="M1939" t="str">
            <v/>
          </cell>
          <cell r="N1939" t="str">
            <v/>
          </cell>
          <cell r="O1939" t="str">
            <v/>
          </cell>
          <cell r="P1939" t="str">
            <v/>
          </cell>
          <cell r="Q1939" t="str">
            <v/>
          </cell>
          <cell r="R1939" t="str">
            <v/>
          </cell>
          <cell r="S1939" t="str">
            <v/>
          </cell>
          <cell r="T1939" t="str">
            <v/>
          </cell>
        </row>
        <row r="1940">
          <cell r="C1940">
            <v>0.72441266809025495</v>
          </cell>
          <cell r="D1940">
            <v>0.74151209114661076</v>
          </cell>
          <cell r="E1940">
            <v>0.74151209114661076</v>
          </cell>
          <cell r="F1940">
            <v>0.74151209114661076</v>
          </cell>
          <cell r="G1940">
            <v>0.74151209114661076</v>
          </cell>
          <cell r="H1940">
            <v>0.74151209114661076</v>
          </cell>
          <cell r="I1940" t="str">
            <v/>
          </cell>
          <cell r="J1940" t="str">
            <v/>
          </cell>
          <cell r="K1940" t="str">
            <v/>
          </cell>
          <cell r="L1940" t="str">
            <v/>
          </cell>
          <cell r="M1940" t="str">
            <v/>
          </cell>
          <cell r="N1940" t="str">
            <v/>
          </cell>
          <cell r="O1940" t="str">
            <v/>
          </cell>
          <cell r="P1940" t="str">
            <v/>
          </cell>
          <cell r="Q1940" t="str">
            <v/>
          </cell>
          <cell r="R1940" t="str">
            <v/>
          </cell>
          <cell r="S1940" t="str">
            <v/>
          </cell>
          <cell r="T1940" t="str">
            <v/>
          </cell>
        </row>
        <row r="1941">
          <cell r="C1941">
            <v>6.7968752481675179E-2</v>
          </cell>
          <cell r="D1941">
            <v>0.51891254079677096</v>
          </cell>
          <cell r="E1941">
            <v>0.92309190947610753</v>
          </cell>
          <cell r="F1941">
            <v>0.995176700730519</v>
          </cell>
          <cell r="G1941">
            <v>0.99517667187039527</v>
          </cell>
          <cell r="H1941" t="str">
            <v/>
          </cell>
          <cell r="I1941" t="str">
            <v/>
          </cell>
          <cell r="J1941" t="str">
            <v/>
          </cell>
          <cell r="K1941" t="str">
            <v/>
          </cell>
          <cell r="L1941" t="str">
            <v/>
          </cell>
          <cell r="M1941" t="str">
            <v/>
          </cell>
          <cell r="N1941" t="str">
            <v/>
          </cell>
          <cell r="O1941" t="str">
            <v/>
          </cell>
          <cell r="P1941" t="str">
            <v/>
          </cell>
          <cell r="Q1941" t="str">
            <v/>
          </cell>
          <cell r="R1941" t="str">
            <v/>
          </cell>
          <cell r="S1941" t="str">
            <v/>
          </cell>
          <cell r="T1941" t="str">
            <v/>
          </cell>
        </row>
        <row r="1942">
          <cell r="C1942">
            <v>0.190707973704935</v>
          </cell>
          <cell r="D1942">
            <v>0.7555114176460902</v>
          </cell>
          <cell r="E1942">
            <v>0.97052285769796653</v>
          </cell>
          <cell r="F1942">
            <v>0.98684704780645571</v>
          </cell>
          <cell r="G1942" t="str">
            <v/>
          </cell>
          <cell r="H1942" t="str">
            <v/>
          </cell>
          <cell r="I1942" t="str">
            <v/>
          </cell>
          <cell r="J1942" t="str">
            <v/>
          </cell>
          <cell r="K1942" t="str">
            <v/>
          </cell>
          <cell r="L1942" t="str">
            <v/>
          </cell>
          <cell r="M1942" t="str">
            <v/>
          </cell>
          <cell r="N1942" t="str">
            <v/>
          </cell>
          <cell r="O1942" t="str">
            <v/>
          </cell>
          <cell r="P1942" t="str">
            <v/>
          </cell>
          <cell r="Q1942" t="str">
            <v/>
          </cell>
          <cell r="R1942" t="str">
            <v/>
          </cell>
          <cell r="S1942" t="str">
            <v/>
          </cell>
          <cell r="T1942" t="str">
            <v/>
          </cell>
        </row>
        <row r="1943">
          <cell r="C1943">
            <v>0.30463365971259582</v>
          </cell>
          <cell r="D1943">
            <v>0.66925379020751885</v>
          </cell>
          <cell r="E1943">
            <v>0.70346662002985594</v>
          </cell>
          <cell r="F1943" t="str">
            <v/>
          </cell>
          <cell r="G1943" t="str">
            <v/>
          </cell>
          <cell r="H1943" t="str">
            <v/>
          </cell>
          <cell r="I1943" t="str">
            <v/>
          </cell>
          <cell r="J1943" t="str">
            <v/>
          </cell>
          <cell r="K1943" t="str">
            <v/>
          </cell>
          <cell r="L1943" t="str">
            <v/>
          </cell>
          <cell r="M1943" t="str">
            <v/>
          </cell>
          <cell r="N1943" t="str">
            <v/>
          </cell>
          <cell r="O1943" t="str">
            <v/>
          </cell>
          <cell r="P1943" t="str">
            <v/>
          </cell>
          <cell r="Q1943" t="str">
            <v/>
          </cell>
          <cell r="R1943" t="str">
            <v/>
          </cell>
          <cell r="S1943" t="str">
            <v/>
          </cell>
          <cell r="T1943" t="str">
            <v/>
          </cell>
        </row>
        <row r="1944">
          <cell r="C1944">
            <v>0.56660475713561131</v>
          </cell>
          <cell r="D1944">
            <v>0.75131432117991348</v>
          </cell>
          <cell r="E1944" t="str">
            <v/>
          </cell>
          <cell r="F1944" t="str">
            <v/>
          </cell>
          <cell r="G1944" t="str">
            <v/>
          </cell>
          <cell r="H1944" t="str">
            <v/>
          </cell>
          <cell r="I1944" t="str">
            <v/>
          </cell>
          <cell r="J1944" t="str">
            <v/>
          </cell>
          <cell r="K1944" t="str">
            <v/>
          </cell>
          <cell r="L1944" t="str">
            <v/>
          </cell>
          <cell r="M1944" t="str">
            <v/>
          </cell>
          <cell r="N1944" t="str">
            <v/>
          </cell>
          <cell r="O1944" t="str">
            <v/>
          </cell>
          <cell r="P1944" t="str">
            <v/>
          </cell>
          <cell r="Q1944" t="str">
            <v/>
          </cell>
          <cell r="R1944" t="str">
            <v/>
          </cell>
          <cell r="S1944" t="str">
            <v/>
          </cell>
          <cell r="T1944" t="str">
            <v/>
          </cell>
        </row>
        <row r="1945">
          <cell r="C1945">
            <v>0.35547818858560787</v>
          </cell>
          <cell r="D1945" t="str">
            <v/>
          </cell>
          <cell r="E1945" t="str">
            <v/>
          </cell>
          <cell r="F1945" t="str">
            <v/>
          </cell>
          <cell r="G1945" t="str">
            <v/>
          </cell>
          <cell r="H1945" t="str">
            <v/>
          </cell>
          <cell r="I1945" t="str">
            <v/>
          </cell>
          <cell r="J1945" t="str">
            <v/>
          </cell>
          <cell r="K1945" t="str">
            <v/>
          </cell>
          <cell r="L1945" t="str">
            <v/>
          </cell>
          <cell r="M1945" t="str">
            <v/>
          </cell>
          <cell r="N1945" t="str">
            <v/>
          </cell>
          <cell r="O1945" t="str">
            <v/>
          </cell>
          <cell r="P1945" t="str">
            <v/>
          </cell>
          <cell r="Q1945" t="str">
            <v/>
          </cell>
          <cell r="R1945" t="str">
            <v/>
          </cell>
          <cell r="S1945" t="str">
            <v/>
          </cell>
          <cell r="T1945" t="str">
            <v/>
          </cell>
        </row>
        <row r="2123">
          <cell r="D2123">
            <v>27</v>
          </cell>
          <cell r="E2123">
            <v>18</v>
          </cell>
          <cell r="F2123">
            <v>12</v>
          </cell>
          <cell r="G2123">
            <v>12</v>
          </cell>
          <cell r="H2123">
            <v>12</v>
          </cell>
          <cell r="I2123">
            <v>2014</v>
          </cell>
          <cell r="J2123">
            <v>12</v>
          </cell>
          <cell r="K2123">
            <v>1988</v>
          </cell>
          <cell r="L2123">
            <v>0</v>
          </cell>
          <cell r="M2123">
            <v>12</v>
          </cell>
          <cell r="N2123">
            <v>0</v>
          </cell>
          <cell r="O2123">
            <v>0</v>
          </cell>
        </row>
        <row r="2127">
          <cell r="D2127">
            <v>1</v>
          </cell>
          <cell r="E2127">
            <v>1</v>
          </cell>
          <cell r="F2127">
            <v>5</v>
          </cell>
          <cell r="G2127">
            <v>3</v>
          </cell>
          <cell r="H2127">
            <v>0</v>
          </cell>
          <cell r="I2127">
            <v>1</v>
          </cell>
          <cell r="J2127">
            <v>1</v>
          </cell>
          <cell r="K2127">
            <v>5</v>
          </cell>
          <cell r="L2127">
            <v>3</v>
          </cell>
          <cell r="M2127">
            <v>0</v>
          </cell>
          <cell r="N2127">
            <v>1</v>
          </cell>
          <cell r="O2127">
            <v>1</v>
          </cell>
          <cell r="P2127">
            <v>5</v>
          </cell>
          <cell r="Q2127">
            <v>0</v>
          </cell>
          <cell r="R2127">
            <v>0</v>
          </cell>
          <cell r="S2127">
            <v>1</v>
          </cell>
          <cell r="T2127">
            <v>0</v>
          </cell>
          <cell r="U2127">
            <v>0</v>
          </cell>
          <cell r="V2127">
            <v>1</v>
          </cell>
          <cell r="W2127">
            <v>0</v>
          </cell>
          <cell r="X2127">
            <v>0</v>
          </cell>
          <cell r="Y2127">
            <v>0</v>
          </cell>
          <cell r="Z2127">
            <v>0</v>
          </cell>
          <cell r="AA2127">
            <v>0</v>
          </cell>
          <cell r="AB2127">
            <v>0</v>
          </cell>
          <cell r="AC2127">
            <v>0</v>
          </cell>
          <cell r="AD2127">
            <v>2</v>
          </cell>
          <cell r="AE2127">
            <v>1</v>
          </cell>
          <cell r="AF2127">
            <v>1</v>
          </cell>
          <cell r="AG2127">
            <v>3</v>
          </cell>
          <cell r="AH2127">
            <v>-1</v>
          </cell>
          <cell r="AI2127">
            <v>1</v>
          </cell>
          <cell r="AJ2127">
            <v>1</v>
          </cell>
        </row>
        <row r="2130">
          <cell r="D2130">
            <v>1</v>
          </cell>
          <cell r="E2130">
            <v>2</v>
          </cell>
        </row>
        <row r="2133">
          <cell r="D2133" t="b">
            <v>1</v>
          </cell>
        </row>
        <row r="2134">
          <cell r="D2134" t="b">
            <v>0</v>
          </cell>
        </row>
        <row r="2135">
          <cell r="D2135" t="b">
            <v>0</v>
          </cell>
        </row>
        <row r="2136">
          <cell r="D2136" t="b">
            <v>0</v>
          </cell>
        </row>
        <row r="2137">
          <cell r="D2137" t="b">
            <v>0</v>
          </cell>
        </row>
        <row r="2138">
          <cell r="D2138" t="b">
            <v>0</v>
          </cell>
        </row>
        <row r="2141">
          <cell r="D2141">
            <v>1</v>
          </cell>
        </row>
        <row r="2142">
          <cell r="D2142">
            <v>1</v>
          </cell>
        </row>
        <row r="2143">
          <cell r="D2143">
            <v>11</v>
          </cell>
        </row>
        <row r="2145">
          <cell r="D2145" t="str">
            <v>Loss - Reported</v>
          </cell>
        </row>
        <row r="2150">
          <cell r="E2150" t="str">
            <v>Corporate Header</v>
          </cell>
          <cell r="F2150" t="str">
            <v>&amp;C&amp;"Times New Roman"&amp;18&amp;B &lt;Project&gt;
&lt;Line&gt;
&lt;MethodType&gt;
&lt;Method&gt;</v>
          </cell>
        </row>
        <row r="2153">
          <cell r="E2153" t="str">
            <v>&amp;LAffinity
Run Date:&lt;RunDate&gt; &lt;RunTime&gt;
User:&lt;User&gt;
&lt;FilePath&gt;\&amp;f</v>
          </cell>
          <cell r="F2153" t="str">
            <v>&amp;LAffinity
Printed on:  &amp;D &amp;T
&lt;FilePath&gt;\&amp;F</v>
          </cell>
        </row>
        <row r="2183">
          <cell r="D2183" t="str">
            <v>Closed</v>
          </cell>
          <cell r="E2183" t="str">
            <v>Empty</v>
          </cell>
          <cell r="F2183" t="str">
            <v>Incurred</v>
          </cell>
          <cell r="G2183" t="str">
            <v>Open</v>
          </cell>
          <cell r="H2183" t="str">
            <v>Paid</v>
          </cell>
          <cell r="I2183" t="str">
            <v>Reported</v>
          </cell>
          <cell r="J2183" t="str">
            <v>Amounts</v>
          </cell>
          <cell r="K2183" t="str">
            <v>Counts</v>
          </cell>
        </row>
        <row r="2184">
          <cell r="D2184" t="str">
            <v>Nature</v>
          </cell>
          <cell r="E2184" t="str">
            <v>Nature</v>
          </cell>
          <cell r="F2184" t="str">
            <v>Nature</v>
          </cell>
          <cell r="G2184" t="str">
            <v>Nature</v>
          </cell>
          <cell r="H2184" t="str">
            <v>Nature</v>
          </cell>
          <cell r="I2184" t="str">
            <v>Nature</v>
          </cell>
          <cell r="J2184" t="str">
            <v>Units</v>
          </cell>
          <cell r="K2184" t="str">
            <v>Units</v>
          </cell>
        </row>
        <row r="2185">
          <cell r="D2185" t="str">
            <v/>
          </cell>
          <cell r="G2185" t="str">
            <v/>
          </cell>
          <cell r="I2185" t="str">
            <v/>
          </cell>
          <cell r="J2185" t="str">
            <v/>
          </cell>
          <cell r="K2185" t="str">
            <v/>
          </cell>
        </row>
        <row r="2186">
          <cell r="D2186">
            <v>2</v>
          </cell>
          <cell r="E2186">
            <v>0</v>
          </cell>
          <cell r="F2186">
            <v>1</v>
          </cell>
          <cell r="G2186">
            <v>3</v>
          </cell>
          <cell r="H2186">
            <v>2</v>
          </cell>
          <cell r="I2186">
            <v>1</v>
          </cell>
          <cell r="J2186">
            <v>1</v>
          </cell>
          <cell r="K2186">
            <v>2</v>
          </cell>
        </row>
        <row r="2208">
          <cell r="I2208" t="str">
            <v>Canadian Universities Reciprocal Insurance Exchange</v>
          </cell>
        </row>
        <row r="2209">
          <cell r="I2209" t="str">
            <v>Property and Liability</v>
          </cell>
        </row>
        <row r="2210">
          <cell r="I2210" t="str">
            <v>Classic LDM</v>
          </cell>
        </row>
      </sheetData>
      <sheetData sheetId="2">
        <row r="1">
          <cell r="AI1">
            <v>2014</v>
          </cell>
        </row>
      </sheetData>
      <sheetData sheetId="3">
        <row r="45">
          <cell r="C45" t="str">
            <v/>
          </cell>
          <cell r="D45" t="str">
            <v/>
          </cell>
          <cell r="E45" t="str">
            <v/>
          </cell>
          <cell r="F45" t="str">
            <v/>
          </cell>
          <cell r="G45" t="str">
            <v/>
          </cell>
          <cell r="H45" t="str">
            <v/>
          </cell>
          <cell r="I45" t="str">
            <v/>
          </cell>
          <cell r="J45" t="str">
            <v/>
          </cell>
          <cell r="K45">
            <v>1</v>
          </cell>
          <cell r="L45">
            <v>1</v>
          </cell>
          <cell r="M45">
            <v>1</v>
          </cell>
          <cell r="N45">
            <v>1</v>
          </cell>
          <cell r="O45">
            <v>1</v>
          </cell>
          <cell r="P45">
            <v>1</v>
          </cell>
          <cell r="Q45">
            <v>1</v>
          </cell>
          <cell r="R45">
            <v>1</v>
          </cell>
          <cell r="S45">
            <v>1</v>
          </cell>
          <cell r="T45" t="str">
            <v/>
          </cell>
        </row>
        <row r="46">
          <cell r="C46" t="str">
            <v/>
          </cell>
          <cell r="D46" t="str">
            <v/>
          </cell>
          <cell r="E46" t="str">
            <v/>
          </cell>
          <cell r="F46" t="str">
            <v/>
          </cell>
          <cell r="G46" t="str">
            <v/>
          </cell>
          <cell r="H46" t="str">
            <v/>
          </cell>
          <cell r="I46" t="str">
            <v/>
          </cell>
          <cell r="J46">
            <v>1.079979826057103</v>
          </cell>
          <cell r="K46">
            <v>1</v>
          </cell>
          <cell r="L46">
            <v>1</v>
          </cell>
          <cell r="M46">
            <v>1.1515725680491438</v>
          </cell>
          <cell r="N46">
            <v>1</v>
          </cell>
          <cell r="O46">
            <v>1</v>
          </cell>
          <cell r="P46">
            <v>1</v>
          </cell>
          <cell r="Q46">
            <v>1</v>
          </cell>
          <cell r="R46">
            <v>1</v>
          </cell>
          <cell r="S46">
            <v>1</v>
          </cell>
          <cell r="T46" t="str">
            <v/>
          </cell>
        </row>
        <row r="47">
          <cell r="C47" t="str">
            <v/>
          </cell>
          <cell r="D47" t="str">
            <v/>
          </cell>
          <cell r="E47" t="str">
            <v/>
          </cell>
          <cell r="F47" t="str">
            <v/>
          </cell>
          <cell r="G47" t="str">
            <v/>
          </cell>
          <cell r="H47" t="str">
            <v/>
          </cell>
          <cell r="I47">
            <v>1</v>
          </cell>
          <cell r="J47">
            <v>1</v>
          </cell>
          <cell r="K47">
            <v>1</v>
          </cell>
          <cell r="L47">
            <v>1</v>
          </cell>
          <cell r="M47">
            <v>1</v>
          </cell>
          <cell r="N47">
            <v>1</v>
          </cell>
          <cell r="O47">
            <v>1</v>
          </cell>
          <cell r="P47">
            <v>1</v>
          </cell>
          <cell r="Q47">
            <v>1</v>
          </cell>
          <cell r="R47">
            <v>1</v>
          </cell>
          <cell r="S47">
            <v>1</v>
          </cell>
          <cell r="T47" t="str">
            <v/>
          </cell>
        </row>
        <row r="48">
          <cell r="C48" t="str">
            <v/>
          </cell>
          <cell r="D48" t="str">
            <v/>
          </cell>
          <cell r="E48" t="str">
            <v/>
          </cell>
          <cell r="F48" t="str">
            <v/>
          </cell>
          <cell r="G48" t="str">
            <v/>
          </cell>
          <cell r="H48">
            <v>1.0021912645930968</v>
          </cell>
          <cell r="I48">
            <v>1</v>
          </cell>
          <cell r="J48">
            <v>1.019679520066979</v>
          </cell>
          <cell r="K48">
            <v>1.0254450554188117</v>
          </cell>
          <cell r="L48">
            <v>1.0416321165539524</v>
          </cell>
          <cell r="M48">
            <v>1</v>
          </cell>
          <cell r="N48">
            <v>1.044276751030766</v>
          </cell>
          <cell r="O48">
            <v>1.1994859030126681</v>
          </cell>
          <cell r="P48">
            <v>1</v>
          </cell>
          <cell r="Q48">
            <v>1</v>
          </cell>
          <cell r="R48">
            <v>1</v>
          </cell>
          <cell r="S48">
            <v>1</v>
          </cell>
          <cell r="T48" t="str">
            <v/>
          </cell>
        </row>
        <row r="49">
          <cell r="C49" t="str">
            <v/>
          </cell>
          <cell r="D49" t="str">
            <v/>
          </cell>
          <cell r="E49" t="str">
            <v/>
          </cell>
          <cell r="F49" t="str">
            <v/>
          </cell>
          <cell r="G49">
            <v>1.0605318246175055</v>
          </cell>
          <cell r="H49">
            <v>1.1501092460536524</v>
          </cell>
          <cell r="I49">
            <v>1.0659572296397977</v>
          </cell>
          <cell r="J49">
            <v>1.1042702847947126</v>
          </cell>
          <cell r="K49">
            <v>1.0602918917838173</v>
          </cell>
          <cell r="L49">
            <v>1</v>
          </cell>
          <cell r="M49">
            <v>1</v>
          </cell>
          <cell r="N49">
            <v>1</v>
          </cell>
          <cell r="O49">
            <v>1</v>
          </cell>
          <cell r="P49">
            <v>1</v>
          </cell>
          <cell r="Q49">
            <v>1</v>
          </cell>
          <cell r="R49">
            <v>1</v>
          </cell>
          <cell r="S49">
            <v>1</v>
          </cell>
          <cell r="T49" t="str">
            <v/>
          </cell>
        </row>
        <row r="50">
          <cell r="C50" t="str">
            <v/>
          </cell>
          <cell r="D50" t="str">
            <v/>
          </cell>
          <cell r="E50" t="str">
            <v/>
          </cell>
          <cell r="F50">
            <v>1</v>
          </cell>
          <cell r="G50">
            <v>1</v>
          </cell>
          <cell r="H50">
            <v>1</v>
          </cell>
          <cell r="I50">
            <v>1</v>
          </cell>
          <cell r="J50">
            <v>1</v>
          </cell>
          <cell r="K50">
            <v>1</v>
          </cell>
          <cell r="L50">
            <v>1</v>
          </cell>
          <cell r="M50">
            <v>1</v>
          </cell>
          <cell r="N50">
            <v>1</v>
          </cell>
          <cell r="O50">
            <v>1</v>
          </cell>
          <cell r="P50">
            <v>1</v>
          </cell>
          <cell r="Q50">
            <v>1</v>
          </cell>
          <cell r="R50">
            <v>1</v>
          </cell>
          <cell r="S50">
            <v>1</v>
          </cell>
          <cell r="T50" t="str">
            <v/>
          </cell>
        </row>
        <row r="51">
          <cell r="C51" t="str">
            <v/>
          </cell>
          <cell r="D51" t="str">
            <v/>
          </cell>
          <cell r="E51">
            <v>1.3595700992143398</v>
          </cell>
          <cell r="F51">
            <v>1.074741516477137</v>
          </cell>
          <cell r="G51">
            <v>1</v>
          </cell>
          <cell r="H51">
            <v>1</v>
          </cell>
          <cell r="I51">
            <v>1</v>
          </cell>
          <cell r="J51">
            <v>1</v>
          </cell>
          <cell r="K51">
            <v>1</v>
          </cell>
          <cell r="L51">
            <v>1</v>
          </cell>
          <cell r="M51">
            <v>1</v>
          </cell>
          <cell r="N51">
            <v>1</v>
          </cell>
          <cell r="O51">
            <v>1</v>
          </cell>
          <cell r="P51">
            <v>1</v>
          </cell>
          <cell r="Q51">
            <v>1</v>
          </cell>
          <cell r="R51">
            <v>1</v>
          </cell>
          <cell r="S51">
            <v>1</v>
          </cell>
          <cell r="T51" t="str">
            <v/>
          </cell>
        </row>
        <row r="52">
          <cell r="C52" t="str">
            <v/>
          </cell>
          <cell r="D52">
            <v>1.3866889655950116</v>
          </cell>
          <cell r="E52">
            <v>1.0535728670784184</v>
          </cell>
          <cell r="F52">
            <v>1.545068253652675</v>
          </cell>
          <cell r="G52">
            <v>1.3728444337448471</v>
          </cell>
          <cell r="H52">
            <v>1</v>
          </cell>
          <cell r="I52">
            <v>1</v>
          </cell>
          <cell r="J52">
            <v>1</v>
          </cell>
          <cell r="K52">
            <v>1</v>
          </cell>
          <cell r="L52">
            <v>1</v>
          </cell>
          <cell r="M52">
            <v>1</v>
          </cell>
          <cell r="N52">
            <v>1</v>
          </cell>
          <cell r="O52">
            <v>1</v>
          </cell>
          <cell r="P52">
            <v>1</v>
          </cell>
          <cell r="Q52">
            <v>1</v>
          </cell>
          <cell r="R52">
            <v>1</v>
          </cell>
          <cell r="S52">
            <v>1</v>
          </cell>
          <cell r="T52" t="str">
            <v/>
          </cell>
        </row>
        <row r="53">
          <cell r="C53">
            <v>4.3872056176468579</v>
          </cell>
          <cell r="D53">
            <v>1</v>
          </cell>
          <cell r="E53">
            <v>1</v>
          </cell>
          <cell r="F53">
            <v>1</v>
          </cell>
          <cell r="G53">
            <v>1</v>
          </cell>
          <cell r="H53">
            <v>1</v>
          </cell>
          <cell r="I53">
            <v>1</v>
          </cell>
          <cell r="J53">
            <v>1</v>
          </cell>
          <cell r="K53">
            <v>1</v>
          </cell>
          <cell r="L53">
            <v>1</v>
          </cell>
          <cell r="M53">
            <v>1</v>
          </cell>
          <cell r="N53">
            <v>1</v>
          </cell>
          <cell r="O53">
            <v>1.0000000000000002</v>
          </cell>
          <cell r="P53">
            <v>1</v>
          </cell>
          <cell r="Q53">
            <v>1</v>
          </cell>
          <cell r="R53">
            <v>1</v>
          </cell>
          <cell r="S53">
            <v>1</v>
          </cell>
          <cell r="T53" t="str">
            <v/>
          </cell>
        </row>
        <row r="54">
          <cell r="C54">
            <v>3.7619551191184062</v>
          </cell>
          <cell r="D54">
            <v>1.441871725105186</v>
          </cell>
          <cell r="E54">
            <v>1.0872146958603408</v>
          </cell>
          <cell r="F54">
            <v>1.0889834540442984</v>
          </cell>
          <cell r="G54">
            <v>1.0160961910371384</v>
          </cell>
          <cell r="H54">
            <v>1.017333432016079</v>
          </cell>
          <cell r="I54">
            <v>1.0777217878261127</v>
          </cell>
          <cell r="J54">
            <v>1.0459250125321602</v>
          </cell>
          <cell r="K54">
            <v>1</v>
          </cell>
          <cell r="L54">
            <v>1</v>
          </cell>
          <cell r="M54">
            <v>1</v>
          </cell>
          <cell r="N54">
            <v>1</v>
          </cell>
          <cell r="O54">
            <v>1</v>
          </cell>
          <cell r="P54">
            <v>1</v>
          </cell>
          <cell r="Q54">
            <v>1</v>
          </cell>
          <cell r="R54">
            <v>1</v>
          </cell>
          <cell r="S54" t="str">
            <v/>
          </cell>
          <cell r="T54" t="str">
            <v/>
          </cell>
        </row>
        <row r="55">
          <cell r="C55">
            <v>5.4715740563355446</v>
          </cell>
          <cell r="D55">
            <v>2.0394788601062417</v>
          </cell>
          <cell r="E55">
            <v>1.2795261673649252</v>
          </cell>
          <cell r="F55">
            <v>1.3337927540585748</v>
          </cell>
          <cell r="G55">
            <v>1.002459381233439</v>
          </cell>
          <cell r="H55">
            <v>1</v>
          </cell>
          <cell r="I55">
            <v>1</v>
          </cell>
          <cell r="J55">
            <v>1</v>
          </cell>
          <cell r="K55">
            <v>1</v>
          </cell>
          <cell r="L55">
            <v>1</v>
          </cell>
          <cell r="M55">
            <v>1.0000000000000002</v>
          </cell>
          <cell r="N55">
            <v>1</v>
          </cell>
          <cell r="O55">
            <v>1</v>
          </cell>
          <cell r="P55">
            <v>1</v>
          </cell>
          <cell r="Q55">
            <v>1</v>
          </cell>
          <cell r="R55" t="str">
            <v/>
          </cell>
          <cell r="S55" t="str">
            <v/>
          </cell>
          <cell r="T55" t="str">
            <v/>
          </cell>
        </row>
        <row r="56">
          <cell r="C56">
            <v>15.562672872629653</v>
          </cell>
          <cell r="D56">
            <v>1.4003274138938315</v>
          </cell>
          <cell r="E56">
            <v>1.3350545520887123</v>
          </cell>
          <cell r="F56">
            <v>1.1828453182869196</v>
          </cell>
          <cell r="G56">
            <v>1.0806779803514972</v>
          </cell>
          <cell r="H56">
            <v>1.165169675653414</v>
          </cell>
          <cell r="I56">
            <v>1.5316255908493324</v>
          </cell>
          <cell r="J56">
            <v>1.5675723406156183</v>
          </cell>
          <cell r="K56">
            <v>1.0546125713348895</v>
          </cell>
          <cell r="L56">
            <v>1.2758612172837636</v>
          </cell>
          <cell r="M56">
            <v>1</v>
          </cell>
          <cell r="N56">
            <v>1</v>
          </cell>
          <cell r="O56">
            <v>1</v>
          </cell>
          <cell r="P56">
            <v>1</v>
          </cell>
          <cell r="Q56" t="str">
            <v/>
          </cell>
          <cell r="R56" t="str">
            <v/>
          </cell>
          <cell r="S56" t="str">
            <v/>
          </cell>
          <cell r="T56" t="str">
            <v/>
          </cell>
        </row>
        <row r="57">
          <cell r="C57">
            <v>1.9214502038328554</v>
          </cell>
          <cell r="D57">
            <v>1.7946371009023019</v>
          </cell>
          <cell r="E57">
            <v>1.0415327698028232</v>
          </cell>
          <cell r="F57">
            <v>1.0757328703500553</v>
          </cell>
          <cell r="G57">
            <v>1.9026154468721412</v>
          </cell>
          <cell r="H57">
            <v>0.9191211099063622</v>
          </cell>
          <cell r="I57">
            <v>1.0870618988137999</v>
          </cell>
          <cell r="J57">
            <v>1.0789343289840831</v>
          </cell>
          <cell r="K57">
            <v>1.0346315668101838</v>
          </cell>
          <cell r="L57">
            <v>1</v>
          </cell>
          <cell r="M57">
            <v>1</v>
          </cell>
          <cell r="N57">
            <v>1</v>
          </cell>
          <cell r="O57">
            <v>1</v>
          </cell>
          <cell r="P57" t="str">
            <v/>
          </cell>
          <cell r="Q57" t="str">
            <v/>
          </cell>
          <cell r="R57" t="str">
            <v/>
          </cell>
          <cell r="S57" t="str">
            <v/>
          </cell>
          <cell r="T57" t="str">
            <v/>
          </cell>
        </row>
        <row r="58">
          <cell r="C58">
            <v>8.4273273390209589</v>
          </cell>
          <cell r="D58">
            <v>1.3494978832556315</v>
          </cell>
          <cell r="E58">
            <v>1.1080220745462515</v>
          </cell>
          <cell r="F58">
            <v>1.0756722562185401</v>
          </cell>
          <cell r="G58">
            <v>1.4086334226353767</v>
          </cell>
          <cell r="H58">
            <v>1.0446162016452463</v>
          </cell>
          <cell r="I58">
            <v>1.0108825291162933</v>
          </cell>
          <cell r="J58">
            <v>1.0117710681339509</v>
          </cell>
          <cell r="K58">
            <v>1.0111710773870766</v>
          </cell>
          <cell r="L58">
            <v>1.03142269290373</v>
          </cell>
          <cell r="M58">
            <v>1.0161606600199951</v>
          </cell>
          <cell r="N58">
            <v>1.0049181223048094</v>
          </cell>
          <cell r="O58" t="str">
            <v/>
          </cell>
          <cell r="P58" t="str">
            <v/>
          </cell>
          <cell r="Q58" t="str">
            <v/>
          </cell>
          <cell r="R58" t="str">
            <v/>
          </cell>
          <cell r="S58" t="str">
            <v/>
          </cell>
          <cell r="T58" t="str">
            <v/>
          </cell>
        </row>
        <row r="59">
          <cell r="C59">
            <v>3.3782060834181302</v>
          </cell>
          <cell r="D59">
            <v>3.0503385871836306</v>
          </cell>
          <cell r="E59">
            <v>1.0582003418417874</v>
          </cell>
          <cell r="F59">
            <v>1.0191753271360289</v>
          </cell>
          <cell r="G59">
            <v>1.0261537912839811</v>
          </cell>
          <cell r="H59">
            <v>1.0240739089592292</v>
          </cell>
          <cell r="I59">
            <v>0.99460184388362805</v>
          </cell>
          <cell r="J59">
            <v>1</v>
          </cell>
          <cell r="K59">
            <v>1.0518818557318261</v>
          </cell>
          <cell r="L59">
            <v>1.0655661418220976</v>
          </cell>
          <cell r="M59">
            <v>1.0472557018092512</v>
          </cell>
          <cell r="N59" t="str">
            <v/>
          </cell>
          <cell r="O59" t="str">
            <v/>
          </cell>
          <cell r="P59" t="str">
            <v/>
          </cell>
          <cell r="Q59" t="str">
            <v/>
          </cell>
          <cell r="R59" t="str">
            <v/>
          </cell>
          <cell r="S59" t="str">
            <v/>
          </cell>
          <cell r="T59" t="str">
            <v/>
          </cell>
        </row>
        <row r="60">
          <cell r="C60">
            <v>1.6879388153949364</v>
          </cell>
          <cell r="D60">
            <v>1.0617850314298485</v>
          </cell>
          <cell r="E60">
            <v>1.0640468872232802</v>
          </cell>
          <cell r="F60">
            <v>1</v>
          </cell>
          <cell r="G60">
            <v>1</v>
          </cell>
          <cell r="H60">
            <v>1</v>
          </cell>
          <cell r="I60">
            <v>1</v>
          </cell>
          <cell r="J60">
            <v>1</v>
          </cell>
          <cell r="K60">
            <v>1</v>
          </cell>
          <cell r="L60">
            <v>1</v>
          </cell>
          <cell r="M60" t="str">
            <v/>
          </cell>
          <cell r="N60" t="str">
            <v/>
          </cell>
          <cell r="O60" t="str">
            <v/>
          </cell>
          <cell r="P60" t="str">
            <v/>
          </cell>
          <cell r="Q60" t="str">
            <v/>
          </cell>
          <cell r="R60" t="str">
            <v/>
          </cell>
          <cell r="S60" t="str">
            <v/>
          </cell>
          <cell r="T60" t="str">
            <v/>
          </cell>
        </row>
        <row r="61">
          <cell r="C61">
            <v>4.265570039702796</v>
          </cell>
          <cell r="D61">
            <v>1.5985828379371765</v>
          </cell>
          <cell r="E61">
            <v>1.0577879112003463</v>
          </cell>
          <cell r="F61">
            <v>2.6257558141797124</v>
          </cell>
          <cell r="G61">
            <v>1.1103167266159735</v>
          </cell>
          <cell r="H61">
            <v>1.0536996399520624</v>
          </cell>
          <cell r="I61">
            <v>1.0611240674121869</v>
          </cell>
          <cell r="J61">
            <v>1.0710870323789348</v>
          </cell>
          <cell r="K61">
            <v>1.0511475090940108</v>
          </cell>
          <cell r="L61" t="str">
            <v/>
          </cell>
          <cell r="M61" t="str">
            <v/>
          </cell>
          <cell r="N61" t="str">
            <v/>
          </cell>
          <cell r="O61" t="str">
            <v/>
          </cell>
          <cell r="P61" t="str">
            <v/>
          </cell>
          <cell r="Q61" t="str">
            <v/>
          </cell>
          <cell r="R61" t="str">
            <v/>
          </cell>
          <cell r="S61" t="str">
            <v/>
          </cell>
          <cell r="T61" t="str">
            <v/>
          </cell>
        </row>
        <row r="62">
          <cell r="C62">
            <v>3.4528888331201957</v>
          </cell>
          <cell r="D62">
            <v>1.3545520365965413</v>
          </cell>
          <cell r="E62">
            <v>1.0557848971078407</v>
          </cell>
          <cell r="F62">
            <v>1.1394362361314412</v>
          </cell>
          <cell r="G62">
            <v>1.0351236896960736</v>
          </cell>
          <cell r="H62">
            <v>1.0001429069390197</v>
          </cell>
          <cell r="I62">
            <v>1.0107463821823799</v>
          </cell>
          <cell r="J62">
            <v>1.0013328171328055</v>
          </cell>
          <cell r="K62" t="str">
            <v/>
          </cell>
          <cell r="L62" t="str">
            <v/>
          </cell>
          <cell r="M62" t="str">
            <v/>
          </cell>
          <cell r="N62" t="str">
            <v/>
          </cell>
          <cell r="O62" t="str">
            <v/>
          </cell>
          <cell r="P62" t="str">
            <v/>
          </cell>
          <cell r="Q62" t="str">
            <v/>
          </cell>
          <cell r="R62" t="str">
            <v/>
          </cell>
          <cell r="S62" t="str">
            <v/>
          </cell>
          <cell r="T62" t="str">
            <v/>
          </cell>
        </row>
        <row r="63">
          <cell r="C63">
            <v>1.6479868062880783</v>
          </cell>
          <cell r="D63">
            <v>1.0583506504251896</v>
          </cell>
          <cell r="E63">
            <v>1.2609560291868218</v>
          </cell>
          <cell r="F63">
            <v>1.1802603865082266</v>
          </cell>
          <cell r="G63">
            <v>1.286278466181956</v>
          </cell>
          <cell r="H63">
            <v>1.2320432086399564</v>
          </cell>
          <cell r="I63">
            <v>1.0014690044120369</v>
          </cell>
          <cell r="J63" t="str">
            <v/>
          </cell>
          <cell r="K63" t="str">
            <v/>
          </cell>
          <cell r="L63" t="str">
            <v/>
          </cell>
          <cell r="M63" t="str">
            <v/>
          </cell>
          <cell r="N63" t="str">
            <v/>
          </cell>
          <cell r="O63" t="str">
            <v/>
          </cell>
          <cell r="P63" t="str">
            <v/>
          </cell>
          <cell r="Q63" t="str">
            <v/>
          </cell>
          <cell r="R63" t="str">
            <v/>
          </cell>
          <cell r="S63" t="str">
            <v/>
          </cell>
          <cell r="T63" t="str">
            <v/>
          </cell>
        </row>
        <row r="64">
          <cell r="C64">
            <v>2.6887048238841071</v>
          </cell>
          <cell r="D64">
            <v>1.6778930237053435</v>
          </cell>
          <cell r="E64">
            <v>1.2696209610597515</v>
          </cell>
          <cell r="F64">
            <v>1.3191750620703928</v>
          </cell>
          <cell r="G64">
            <v>1.0409952434843328</v>
          </cell>
          <cell r="H64">
            <v>1.046552564797095</v>
          </cell>
          <cell r="I64" t="str">
            <v/>
          </cell>
          <cell r="J64" t="str">
            <v/>
          </cell>
          <cell r="K64" t="str">
            <v/>
          </cell>
          <cell r="L64" t="str">
            <v/>
          </cell>
          <cell r="M64" t="str">
            <v/>
          </cell>
          <cell r="N64" t="str">
            <v/>
          </cell>
          <cell r="O64" t="str">
            <v/>
          </cell>
          <cell r="P64" t="str">
            <v/>
          </cell>
          <cell r="Q64" t="str">
            <v/>
          </cell>
          <cell r="R64" t="str">
            <v/>
          </cell>
          <cell r="S64" t="str">
            <v/>
          </cell>
          <cell r="T64" t="str">
            <v/>
          </cell>
        </row>
        <row r="65">
          <cell r="C65">
            <v>2.1825508730666745</v>
          </cell>
          <cell r="D65">
            <v>1.0975264251588821</v>
          </cell>
          <cell r="E65">
            <v>1.0679758057202502</v>
          </cell>
          <cell r="F65">
            <v>1.0138720297919912</v>
          </cell>
          <cell r="G65">
            <v>1.0078995480490189</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row>
        <row r="66">
          <cell r="C66">
            <v>4.4388616837207078</v>
          </cell>
          <cell r="D66">
            <v>2.2144586287762227</v>
          </cell>
          <cell r="E66">
            <v>1.2304617284145734</v>
          </cell>
          <cell r="F66">
            <v>1.0900312988763072</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row>
        <row r="67">
          <cell r="C67">
            <v>8.142056885084509</v>
          </cell>
          <cell r="D67">
            <v>1.2079770673941586</v>
          </cell>
          <cell r="E67">
            <v>1.3282948171741373</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row>
        <row r="68">
          <cell r="C68">
            <v>1.7313412218522592</v>
          </cell>
          <cell r="D68">
            <v>1.0281580411015183</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row>
        <row r="69">
          <cell r="C69">
            <v>2.3925689265939356</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row>
        <row r="70">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row>
        <row r="92">
          <cell r="C92">
            <v>13.130322242894353</v>
          </cell>
          <cell r="D92">
            <v>3.2825805607235883</v>
          </cell>
          <cell r="E92">
            <v>2.2638486625679919</v>
          </cell>
          <cell r="F92">
            <v>1.8110789300543937</v>
          </cell>
          <cell r="G92">
            <v>1.5092324417119949</v>
          </cell>
          <cell r="H92">
            <v>1.3123760362713</v>
          </cell>
          <cell r="I92">
            <v>1.2498819393059999</v>
          </cell>
          <cell r="J92">
            <v>1.1903637517199999</v>
          </cell>
          <cell r="K92">
            <v>1.1445805304999999</v>
          </cell>
          <cell r="L92">
            <v>1.1221377749999999</v>
          </cell>
          <cell r="M92">
            <v>1.1110274999999998</v>
          </cell>
          <cell r="N92">
            <v>1.1054999999999999</v>
          </cell>
          <cell r="O92">
            <v>1.1000000000000001</v>
          </cell>
          <cell r="P92">
            <v>1.1000000000000001</v>
          </cell>
          <cell r="Q92">
            <v>1</v>
          </cell>
          <cell r="R92">
            <v>1</v>
          </cell>
          <cell r="S92">
            <v>1</v>
          </cell>
          <cell r="T9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
      <sheetName val="Inputs"/>
      <sheetName val="LDF Interpolation"/>
      <sheetName val="Summary for Sarah"/>
      <sheetName val="GL and Prop"/>
      <sheetName val="E&amp;O"/>
      <sheetName val="PFAD"/>
      <sheetName val="PFAD Backup for Payout"/>
      <sheetName val="PAYOUT High"/>
      <sheetName val="PAYOUT Low"/>
      <sheetName val="Quarterly Discount"/>
      <sheetName val="P&amp;C-1 Interest rate risk"/>
      <sheetName val="Net Liability Duration"/>
    </sheetNames>
    <sheetDataSet>
      <sheetData sheetId="0"/>
      <sheetData sheetId="1">
        <row r="3">
          <cell r="B3">
            <v>41912</v>
          </cell>
        </row>
        <row r="4">
          <cell r="B4">
            <v>0.75</v>
          </cell>
        </row>
      </sheetData>
      <sheetData sheetId="2"/>
      <sheetData sheetId="3">
        <row r="6">
          <cell r="B6">
            <v>12107986.076000001</v>
          </cell>
        </row>
      </sheetData>
      <sheetData sheetId="4">
        <row r="80">
          <cell r="C80" t="str">
            <v>12</v>
          </cell>
        </row>
      </sheetData>
      <sheetData sheetId="5">
        <row r="45">
          <cell r="C45" t="str">
            <v/>
          </cell>
        </row>
      </sheetData>
      <sheetData sheetId="6">
        <row r="25">
          <cell r="F25">
            <v>11677945.745089199</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A"/>
      <sheetName val="APP B sheet 1"/>
      <sheetName val="APP B sheet 2"/>
      <sheetName val="APP B sheet 3"/>
      <sheetName val="APP B sheet 4"/>
      <sheetName val="APP C sheet 1"/>
      <sheetName val="APP C sheet 2"/>
      <sheetName val="APP C sheet 3"/>
      <sheetName val="APP D sheet 1"/>
      <sheetName val="APP D sheet 2"/>
      <sheetName val="APP D sheet 3"/>
      <sheetName val="APP D sheet 4"/>
    </sheetNames>
    <sheetDataSet>
      <sheetData sheetId="0"/>
      <sheetData sheetId="1"/>
      <sheetData sheetId="2"/>
      <sheetData sheetId="3"/>
      <sheetData sheetId="4"/>
      <sheetData sheetId="5"/>
      <sheetData sheetId="6"/>
      <sheetData sheetId="7"/>
      <sheetData sheetId="8">
        <row r="10">
          <cell r="C10">
            <v>3.7999999999999999E-2</v>
          </cell>
          <cell r="D10">
            <v>44561</v>
          </cell>
          <cell r="E10">
            <v>30000</v>
          </cell>
        </row>
        <row r="11">
          <cell r="C11">
            <v>1.7000000000000001E-2</v>
          </cell>
          <cell r="D11">
            <v>42735</v>
          </cell>
          <cell r="E11">
            <v>100000</v>
          </cell>
        </row>
        <row r="12">
          <cell r="C12">
            <v>2.5499999999999998E-2</v>
          </cell>
          <cell r="D12">
            <v>45291</v>
          </cell>
          <cell r="E12">
            <v>35000</v>
          </cell>
        </row>
        <row r="13">
          <cell r="C13">
            <v>3.6999999999999998E-2</v>
          </cell>
          <cell r="D13">
            <v>43100</v>
          </cell>
          <cell r="E13">
            <v>80000</v>
          </cell>
        </row>
        <row r="14">
          <cell r="C14">
            <v>4.1000000000000002E-2</v>
          </cell>
          <cell r="D14">
            <v>44196</v>
          </cell>
          <cell r="E14">
            <v>15000</v>
          </cell>
        </row>
        <row r="15">
          <cell r="C15">
            <v>4.2500000000000003E-2</v>
          </cell>
          <cell r="D15">
            <v>43465</v>
          </cell>
          <cell r="E15">
            <v>50000</v>
          </cell>
        </row>
        <row r="19">
          <cell r="E19">
            <v>20596</v>
          </cell>
        </row>
        <row r="20">
          <cell r="E20">
            <v>4417</v>
          </cell>
        </row>
        <row r="21">
          <cell r="E21">
            <v>5987</v>
          </cell>
        </row>
      </sheetData>
      <sheetData sheetId="9"/>
      <sheetData sheetId="10">
        <row r="6">
          <cell r="B6">
            <v>2016</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opLeftCell="A16" zoomScaleNormal="100" workbookViewId="0">
      <selection activeCell="H74" sqref="H74"/>
    </sheetView>
  </sheetViews>
  <sheetFormatPr defaultColWidth="9.140625" defaultRowHeight="12.75" x14ac:dyDescent="0.2"/>
  <cols>
    <col min="1" max="1" width="12.140625" style="131" customWidth="1"/>
    <col min="2" max="3" width="12.7109375" style="131" customWidth="1"/>
    <col min="4" max="4" width="15.5703125" style="131" customWidth="1"/>
    <col min="5" max="5" width="14.140625" style="131" customWidth="1"/>
    <col min="6" max="6" width="12.7109375" style="131" customWidth="1"/>
    <col min="7" max="7" width="16.28515625" style="131" customWidth="1"/>
    <col min="8" max="10" width="12.7109375" style="131" customWidth="1"/>
    <col min="11" max="11" width="25.28515625" style="131" customWidth="1"/>
    <col min="12" max="13" width="12.7109375" style="131" customWidth="1"/>
    <col min="14" max="16384" width="9.140625" style="131"/>
  </cols>
  <sheetData>
    <row r="1" spans="1:11" x14ac:dyDescent="0.2">
      <c r="A1" s="177" t="s">
        <v>33</v>
      </c>
    </row>
    <row r="3" spans="1:11" ht="25.5" customHeight="1" x14ac:dyDescent="0.2">
      <c r="A3" s="156" t="s">
        <v>242</v>
      </c>
      <c r="B3" s="156"/>
      <c r="C3" s="156"/>
      <c r="D3" s="156"/>
      <c r="E3" s="156"/>
      <c r="F3" s="156"/>
      <c r="G3" s="156"/>
      <c r="H3" s="156"/>
      <c r="I3" s="156"/>
      <c r="J3" s="156"/>
      <c r="K3" s="156"/>
    </row>
    <row r="5" spans="1:11" ht="25.5" customHeight="1" x14ac:dyDescent="0.2">
      <c r="A5" s="156" t="s">
        <v>207</v>
      </c>
      <c r="B5" s="156"/>
      <c r="C5" s="156"/>
      <c r="D5" s="156"/>
      <c r="E5" s="156"/>
      <c r="F5" s="156"/>
      <c r="G5" s="156"/>
      <c r="H5" s="156"/>
      <c r="I5" s="156"/>
      <c r="J5" s="156"/>
      <c r="K5" s="156"/>
    </row>
    <row r="6" spans="1:11" ht="15.6" customHeight="1" x14ac:dyDescent="0.2">
      <c r="A6" s="153"/>
      <c r="B6" s="153"/>
      <c r="C6" s="153"/>
      <c r="D6" s="153"/>
      <c r="E6" s="153"/>
      <c r="F6" s="153"/>
    </row>
    <row r="7" spans="1:11" ht="24.6" customHeight="1" x14ac:dyDescent="0.2">
      <c r="B7" s="178" t="s">
        <v>50</v>
      </c>
      <c r="C7" s="179" t="s">
        <v>51</v>
      </c>
      <c r="D7" s="179" t="s">
        <v>52</v>
      </c>
      <c r="E7" s="179" t="s">
        <v>53</v>
      </c>
      <c r="F7" s="153"/>
    </row>
    <row r="8" spans="1:11" ht="12.75" customHeight="1" x14ac:dyDescent="0.2">
      <c r="B8" s="180" t="s">
        <v>25</v>
      </c>
      <c r="C8" s="47">
        <f>'ANNX B feuille 1'!E10</f>
        <v>30000</v>
      </c>
      <c r="D8" s="47">
        <f>'ANNX C feuille 1'!E10</f>
        <v>30000</v>
      </c>
      <c r="E8" s="47">
        <f>'ANNX D feuille 1'!E10</f>
        <v>30000</v>
      </c>
      <c r="F8" s="153"/>
    </row>
    <row r="9" spans="1:11" s="181" customFormat="1" ht="12.75" customHeight="1" x14ac:dyDescent="0.2">
      <c r="B9" s="182" t="s">
        <v>26</v>
      </c>
      <c r="C9" s="47">
        <f>'ANNX B feuille 1'!E11</f>
        <v>131000</v>
      </c>
      <c r="D9" s="47">
        <f>'ANNX C feuille 1'!E11</f>
        <v>100000</v>
      </c>
      <c r="E9" s="47">
        <f>'ANNX D feuille 1'!E11</f>
        <v>100000</v>
      </c>
      <c r="F9" s="154"/>
    </row>
    <row r="10" spans="1:11" s="181" customFormat="1" ht="12.75" customHeight="1" x14ac:dyDescent="0.2">
      <c r="B10" s="182" t="s">
        <v>27</v>
      </c>
      <c r="C10" s="47">
        <f>'ANNX B feuille 1'!E12</f>
        <v>35000</v>
      </c>
      <c r="D10" s="47">
        <f>'ANNX C feuille 1'!E12</f>
        <v>35000</v>
      </c>
      <c r="E10" s="47">
        <f>'ANNX D feuille 1'!E12</f>
        <v>35000</v>
      </c>
      <c r="F10" s="154"/>
    </row>
    <row r="11" spans="1:11" s="181" customFormat="1" ht="12.75" customHeight="1" x14ac:dyDescent="0.2">
      <c r="B11" s="182" t="s">
        <v>28</v>
      </c>
      <c r="C11" s="47">
        <f>'ANNX B feuille 1'!E13</f>
        <v>80000</v>
      </c>
      <c r="D11" s="47">
        <f>'ANNX C feuille 1'!E13</f>
        <v>80000</v>
      </c>
      <c r="E11" s="47">
        <f>'ANNX D feuille 1'!E13</f>
        <v>80000</v>
      </c>
      <c r="F11" s="154"/>
    </row>
    <row r="12" spans="1:11" s="181" customFormat="1" ht="12.75" customHeight="1" x14ac:dyDescent="0.2">
      <c r="B12" s="182" t="s">
        <v>29</v>
      </c>
      <c r="C12" s="47">
        <f>'ANNX B feuille 1'!E14</f>
        <v>15000</v>
      </c>
      <c r="D12" s="47">
        <f>'ANNX C feuille 1'!E14</f>
        <v>15000</v>
      </c>
      <c r="E12" s="47">
        <f>'ANNX D feuille 1'!E14</f>
        <v>15000</v>
      </c>
      <c r="F12" s="154"/>
    </row>
    <row r="13" spans="1:11" s="181" customFormat="1" ht="12.75" customHeight="1" x14ac:dyDescent="0.2">
      <c r="B13" s="182" t="s">
        <v>30</v>
      </c>
      <c r="C13" s="47">
        <f>'ANNX B feuille 1'!E15</f>
        <v>50000</v>
      </c>
      <c r="D13" s="47">
        <f>'ANNX C feuille 1'!E15</f>
        <v>50000</v>
      </c>
      <c r="E13" s="47">
        <f>'ANNX D feuille 1'!E15</f>
        <v>50000</v>
      </c>
      <c r="F13" s="154"/>
    </row>
    <row r="14" spans="1:11" s="181" customFormat="1" ht="12.75" customHeight="1" x14ac:dyDescent="0.2">
      <c r="B14" s="183" t="s">
        <v>54</v>
      </c>
      <c r="C14" s="55">
        <v>0</v>
      </c>
      <c r="D14" s="55">
        <v>0</v>
      </c>
      <c r="E14" s="55">
        <f>'ANNX D feuille 1'!F22</f>
        <v>31000</v>
      </c>
      <c r="F14" s="154"/>
    </row>
    <row r="15" spans="1:11" ht="12.75" customHeight="1" x14ac:dyDescent="0.2">
      <c r="B15" s="180" t="s">
        <v>1</v>
      </c>
      <c r="C15" s="47">
        <f>SUM(C8:C14)</f>
        <v>341000</v>
      </c>
      <c r="D15" s="47">
        <f t="shared" ref="D15:E15" si="0">SUM(D8:D14)</f>
        <v>310000</v>
      </c>
      <c r="E15" s="47">
        <f t="shared" si="0"/>
        <v>341000</v>
      </c>
      <c r="F15" s="153"/>
    </row>
    <row r="16" spans="1:11" ht="12.75" customHeight="1" x14ac:dyDescent="0.2">
      <c r="B16" s="180"/>
      <c r="C16" s="47"/>
      <c r="D16" s="47"/>
      <c r="E16" s="47"/>
      <c r="F16" s="153"/>
    </row>
    <row r="17" spans="1:11" ht="26.25" customHeight="1" x14ac:dyDescent="0.2">
      <c r="A17" s="184" t="s">
        <v>243</v>
      </c>
      <c r="B17" s="184"/>
      <c r="C17" s="184"/>
      <c r="D17" s="184"/>
      <c r="E17" s="184"/>
      <c r="F17" s="184"/>
      <c r="G17" s="184"/>
      <c r="H17" s="184"/>
      <c r="I17" s="184"/>
      <c r="J17" s="184"/>
      <c r="K17" s="184"/>
    </row>
    <row r="18" spans="1:11" ht="12.75" customHeight="1" x14ac:dyDescent="0.2">
      <c r="B18" s="180"/>
      <c r="C18" s="47"/>
      <c r="D18" s="47"/>
      <c r="E18" s="47"/>
      <c r="F18" s="153"/>
    </row>
    <row r="20" spans="1:11" x14ac:dyDescent="0.2">
      <c r="A20" s="177" t="s">
        <v>55</v>
      </c>
      <c r="C20" s="185" t="s">
        <v>56</v>
      </c>
      <c r="G20" s="186"/>
    </row>
    <row r="22" spans="1:11" ht="40.9" customHeight="1" x14ac:dyDescent="0.2">
      <c r="A22" s="156" t="s">
        <v>183</v>
      </c>
      <c r="B22" s="156"/>
      <c r="C22" s="156"/>
      <c r="D22" s="156"/>
      <c r="E22" s="156"/>
      <c r="F22" s="156"/>
      <c r="G22" s="156"/>
      <c r="H22" s="156"/>
      <c r="I22" s="156"/>
    </row>
    <row r="23" spans="1:11" ht="12.75" customHeight="1" x14ac:dyDescent="0.2">
      <c r="A23" s="153"/>
      <c r="B23" s="153"/>
      <c r="C23" s="153"/>
      <c r="D23" s="153"/>
      <c r="E23" s="153"/>
      <c r="F23" s="153"/>
    </row>
    <row r="24" spans="1:11" x14ac:dyDescent="0.2">
      <c r="A24" s="186" t="s">
        <v>58</v>
      </c>
      <c r="B24" s="186" t="s">
        <v>61</v>
      </c>
      <c r="C24" s="186"/>
      <c r="D24" s="186"/>
      <c r="E24" s="186"/>
      <c r="G24" s="150"/>
      <c r="H24" s="150"/>
      <c r="I24" s="150"/>
    </row>
    <row r="25" spans="1:11" ht="7.5" customHeight="1" x14ac:dyDescent="0.2">
      <c r="G25" s="150"/>
      <c r="H25" s="150"/>
      <c r="I25" s="150"/>
    </row>
    <row r="26" spans="1:11" ht="12.75" customHeight="1" x14ac:dyDescent="0.2">
      <c r="A26" s="186" t="s">
        <v>57</v>
      </c>
      <c r="B26" s="186" t="s">
        <v>62</v>
      </c>
      <c r="C26" s="186"/>
      <c r="G26" s="150"/>
      <c r="H26" s="150"/>
      <c r="I26" s="150"/>
    </row>
    <row r="27" spans="1:11" x14ac:dyDescent="0.2">
      <c r="B27" s="149" t="s">
        <v>244</v>
      </c>
      <c r="G27" s="150"/>
      <c r="H27" s="150"/>
      <c r="I27" s="150"/>
    </row>
    <row r="28" spans="1:11" ht="12.75" customHeight="1" x14ac:dyDescent="0.2">
      <c r="B28" s="149" t="s">
        <v>245</v>
      </c>
      <c r="G28" s="150"/>
      <c r="H28" s="150"/>
      <c r="I28" s="150"/>
    </row>
    <row r="29" spans="1:11" ht="25.5" customHeight="1" x14ac:dyDescent="0.2">
      <c r="B29" s="158" t="s">
        <v>226</v>
      </c>
      <c r="C29" s="158"/>
      <c r="D29" s="158"/>
      <c r="E29" s="158"/>
      <c r="F29" s="158"/>
      <c r="G29" s="158"/>
      <c r="H29" s="158"/>
      <c r="I29" s="158"/>
      <c r="J29" s="158"/>
      <c r="K29" s="158"/>
    </row>
    <row r="30" spans="1:11" x14ac:dyDescent="0.2">
      <c r="B30" s="149" t="s">
        <v>182</v>
      </c>
      <c r="G30" s="150"/>
      <c r="H30" s="150"/>
      <c r="I30" s="150"/>
    </row>
    <row r="31" spans="1:11" ht="7.5" customHeight="1" x14ac:dyDescent="0.2">
      <c r="G31" s="150"/>
      <c r="H31" s="150"/>
      <c r="I31" s="150"/>
    </row>
    <row r="32" spans="1:11" x14ac:dyDescent="0.2">
      <c r="A32" s="186" t="s">
        <v>59</v>
      </c>
      <c r="B32" s="186" t="s">
        <v>186</v>
      </c>
      <c r="C32" s="186"/>
      <c r="D32" s="186"/>
      <c r="G32" s="150"/>
      <c r="H32" s="150"/>
      <c r="I32" s="150"/>
    </row>
    <row r="33" spans="1:11" x14ac:dyDescent="0.2">
      <c r="B33" s="149" t="s">
        <v>246</v>
      </c>
      <c r="G33" s="150"/>
      <c r="H33" s="150"/>
      <c r="I33" s="150"/>
    </row>
    <row r="34" spans="1:11" x14ac:dyDescent="0.2">
      <c r="B34" s="149" t="s">
        <v>208</v>
      </c>
      <c r="G34" s="150"/>
      <c r="H34" s="150"/>
      <c r="I34" s="150"/>
    </row>
    <row r="35" spans="1:11" x14ac:dyDescent="0.2">
      <c r="B35" s="149" t="s">
        <v>63</v>
      </c>
      <c r="G35" s="150"/>
      <c r="H35" s="150"/>
      <c r="I35" s="150"/>
    </row>
    <row r="36" spans="1:11" ht="25.5" customHeight="1" x14ac:dyDescent="0.2">
      <c r="B36" s="187" t="s">
        <v>227</v>
      </c>
      <c r="C36" s="187"/>
      <c r="D36" s="187"/>
      <c r="E36" s="187"/>
      <c r="F36" s="187"/>
      <c r="G36" s="187"/>
      <c r="H36" s="187"/>
      <c r="I36" s="187"/>
      <c r="J36" s="187"/>
      <c r="K36" s="187"/>
    </row>
    <row r="37" spans="1:11" x14ac:dyDescent="0.2">
      <c r="B37" s="149"/>
      <c r="G37" s="150"/>
      <c r="H37" s="150"/>
      <c r="I37" s="150"/>
    </row>
    <row r="38" spans="1:11" x14ac:dyDescent="0.2">
      <c r="A38" s="186" t="s">
        <v>60</v>
      </c>
      <c r="B38" s="176" t="s">
        <v>209</v>
      </c>
      <c r="C38" s="186"/>
      <c r="D38" s="186"/>
      <c r="E38" s="186"/>
      <c r="F38" s="186"/>
      <c r="G38" s="188"/>
      <c r="H38" s="150"/>
      <c r="I38" s="150"/>
    </row>
    <row r="39" spans="1:11" x14ac:dyDescent="0.2">
      <c r="B39" s="149" t="s">
        <v>210</v>
      </c>
      <c r="G39" s="150"/>
      <c r="H39" s="150"/>
      <c r="I39" s="150"/>
    </row>
    <row r="40" spans="1:11" ht="24.75" customHeight="1" x14ac:dyDescent="0.2">
      <c r="B40" s="158" t="s">
        <v>247</v>
      </c>
      <c r="C40" s="158"/>
      <c r="D40" s="158"/>
      <c r="E40" s="158"/>
      <c r="F40" s="158"/>
      <c r="G40" s="158"/>
      <c r="H40" s="158"/>
      <c r="I40" s="158"/>
      <c r="J40" s="158"/>
      <c r="K40" s="158"/>
    </row>
    <row r="41" spans="1:11" ht="15" customHeight="1" x14ac:dyDescent="0.2">
      <c r="B41" s="158" t="s">
        <v>184</v>
      </c>
      <c r="C41" s="158"/>
      <c r="D41" s="158"/>
      <c r="E41" s="158"/>
      <c r="F41" s="158"/>
      <c r="G41" s="158"/>
      <c r="H41" s="158"/>
      <c r="I41" s="158"/>
      <c r="J41" s="158"/>
      <c r="K41" s="158"/>
    </row>
    <row r="42" spans="1:11" ht="12.75" customHeight="1" x14ac:dyDescent="0.2">
      <c r="B42" s="158" t="s">
        <v>233</v>
      </c>
      <c r="C42" s="158"/>
      <c r="D42" s="158"/>
      <c r="E42" s="158"/>
      <c r="F42" s="158"/>
      <c r="G42" s="158"/>
      <c r="H42" s="158"/>
      <c r="I42" s="158"/>
    </row>
    <row r="43" spans="1:11" ht="12.75" customHeight="1" x14ac:dyDescent="0.2">
      <c r="B43" s="155"/>
      <c r="C43" s="155"/>
      <c r="D43" s="155"/>
      <c r="E43" s="155"/>
      <c r="F43" s="155"/>
      <c r="G43" s="155"/>
      <c r="H43" s="155"/>
      <c r="I43" s="155"/>
    </row>
    <row r="44" spans="1:11" ht="12.75" customHeight="1" x14ac:dyDescent="0.2">
      <c r="A44" s="177" t="s">
        <v>64</v>
      </c>
      <c r="C44" s="185" t="s">
        <v>65</v>
      </c>
      <c r="G44" s="186"/>
    </row>
    <row r="45" spans="1:11" ht="12.75" customHeight="1" x14ac:dyDescent="0.2"/>
    <row r="46" spans="1:11" ht="25.5" customHeight="1" x14ac:dyDescent="0.2">
      <c r="A46" s="156" t="s">
        <v>211</v>
      </c>
      <c r="B46" s="156"/>
      <c r="C46" s="156"/>
      <c r="D46" s="156"/>
      <c r="E46" s="156"/>
      <c r="F46" s="156"/>
      <c r="G46" s="156"/>
      <c r="H46" s="156"/>
      <c r="I46" s="156"/>
      <c r="J46" s="156"/>
      <c r="K46" s="156"/>
    </row>
    <row r="47" spans="1:11" ht="12.75" customHeight="1" x14ac:dyDescent="0.2">
      <c r="A47" s="153"/>
      <c r="B47" s="153"/>
      <c r="C47" s="153"/>
      <c r="D47" s="153"/>
      <c r="E47" s="153"/>
      <c r="F47" s="153"/>
    </row>
    <row r="48" spans="1:11" ht="12.75" customHeight="1" x14ac:dyDescent="0.2">
      <c r="A48" s="186" t="s">
        <v>58</v>
      </c>
      <c r="B48" s="186" t="s">
        <v>66</v>
      </c>
      <c r="C48" s="186"/>
      <c r="G48" s="150"/>
      <c r="H48" s="150"/>
      <c r="I48" s="150"/>
    </row>
    <row r="49" spans="1:11" ht="12.75" customHeight="1" x14ac:dyDescent="0.2">
      <c r="B49" s="149" t="s">
        <v>67</v>
      </c>
      <c r="G49" s="150"/>
      <c r="H49" s="150"/>
      <c r="I49" s="150"/>
    </row>
    <row r="50" spans="1:11" ht="12.75" customHeight="1" x14ac:dyDescent="0.2">
      <c r="G50" s="150"/>
      <c r="H50" s="150"/>
      <c r="I50" s="150"/>
    </row>
    <row r="51" spans="1:11" ht="12.75" customHeight="1" x14ac:dyDescent="0.2">
      <c r="A51" s="186" t="s">
        <v>57</v>
      </c>
      <c r="B51" s="186" t="s">
        <v>62</v>
      </c>
      <c r="C51" s="186"/>
      <c r="G51" s="150"/>
      <c r="H51" s="150"/>
      <c r="I51" s="150"/>
    </row>
    <row r="52" spans="1:11" ht="12.75" customHeight="1" x14ac:dyDescent="0.2">
      <c r="B52" s="149" t="s">
        <v>185</v>
      </c>
      <c r="G52" s="150"/>
      <c r="H52" s="150"/>
      <c r="I52" s="150"/>
    </row>
    <row r="53" spans="1:11" ht="12.75" customHeight="1" x14ac:dyDescent="0.2">
      <c r="G53" s="150"/>
      <c r="H53" s="150"/>
      <c r="I53" s="150"/>
    </row>
    <row r="54" spans="1:11" ht="12.75" customHeight="1" x14ac:dyDescent="0.2">
      <c r="A54" s="186" t="s">
        <v>59</v>
      </c>
      <c r="B54" s="186" t="s">
        <v>186</v>
      </c>
      <c r="C54" s="186"/>
      <c r="G54" s="150"/>
      <c r="H54" s="150"/>
      <c r="I54" s="150"/>
    </row>
    <row r="55" spans="1:11" ht="12.75" customHeight="1" x14ac:dyDescent="0.2">
      <c r="B55" s="149" t="s">
        <v>234</v>
      </c>
      <c r="G55" s="150"/>
      <c r="H55" s="150"/>
      <c r="I55" s="150"/>
    </row>
    <row r="56" spans="1:11" x14ac:dyDescent="0.2">
      <c r="B56" s="149" t="s">
        <v>68</v>
      </c>
      <c r="G56" s="150"/>
      <c r="H56" s="150"/>
      <c r="I56" s="150"/>
    </row>
    <row r="57" spans="1:11" x14ac:dyDescent="0.2">
      <c r="B57" s="149" t="s">
        <v>248</v>
      </c>
      <c r="G57" s="150"/>
      <c r="H57" s="150"/>
      <c r="I57" s="150"/>
    </row>
    <row r="58" spans="1:11" ht="28.15" customHeight="1" x14ac:dyDescent="0.2">
      <c r="B58" s="158" t="s">
        <v>235</v>
      </c>
      <c r="C58" s="158"/>
      <c r="D58" s="158"/>
      <c r="E58" s="158"/>
      <c r="F58" s="158"/>
      <c r="G58" s="158"/>
      <c r="H58" s="158"/>
      <c r="I58" s="158"/>
      <c r="J58" s="158"/>
      <c r="K58" s="158"/>
    </row>
    <row r="59" spans="1:11" x14ac:dyDescent="0.2">
      <c r="B59" s="149"/>
      <c r="G59" s="150"/>
      <c r="H59" s="150"/>
      <c r="I59" s="150"/>
    </row>
    <row r="60" spans="1:11" x14ac:dyDescent="0.2">
      <c r="A60" s="131" t="s">
        <v>0</v>
      </c>
      <c r="B60" s="176" t="s">
        <v>69</v>
      </c>
      <c r="G60" s="150"/>
      <c r="H60" s="150"/>
      <c r="I60" s="150"/>
    </row>
    <row r="61" spans="1:11" ht="12.75" customHeight="1" x14ac:dyDescent="0.2">
      <c r="B61" s="149"/>
      <c r="G61" s="150"/>
      <c r="H61" s="150"/>
      <c r="I61" s="150"/>
    </row>
    <row r="62" spans="1:11" ht="12.75" customHeight="1" x14ac:dyDescent="0.2">
      <c r="B62" s="158"/>
      <c r="C62" s="158"/>
      <c r="D62" s="158"/>
      <c r="E62" s="158"/>
      <c r="F62" s="158"/>
      <c r="G62" s="158"/>
      <c r="H62" s="158"/>
      <c r="I62" s="158"/>
    </row>
    <row r="63" spans="1:11" x14ac:dyDescent="0.2">
      <c r="A63" s="177" t="s">
        <v>70</v>
      </c>
      <c r="C63" s="185" t="s">
        <v>71</v>
      </c>
      <c r="G63" s="186"/>
    </row>
    <row r="65" spans="1:11" ht="25.5" customHeight="1" x14ac:dyDescent="0.2">
      <c r="A65" s="157" t="s">
        <v>236</v>
      </c>
      <c r="B65" s="157"/>
      <c r="C65" s="157"/>
      <c r="D65" s="157"/>
      <c r="E65" s="157"/>
      <c r="F65" s="157"/>
      <c r="G65" s="157"/>
      <c r="H65" s="157"/>
      <c r="I65" s="157"/>
      <c r="J65" s="157"/>
      <c r="K65" s="157"/>
    </row>
    <row r="66" spans="1:11" x14ac:dyDescent="0.2">
      <c r="A66" s="153"/>
      <c r="B66" s="153"/>
      <c r="C66" s="153"/>
      <c r="D66" s="153"/>
      <c r="E66" s="153"/>
      <c r="F66" s="153"/>
    </row>
    <row r="67" spans="1:11" x14ac:dyDescent="0.2">
      <c r="A67" s="186" t="s">
        <v>58</v>
      </c>
      <c r="B67" s="186" t="s">
        <v>66</v>
      </c>
      <c r="C67" s="186"/>
      <c r="G67" s="150"/>
      <c r="H67" s="150"/>
      <c r="I67" s="150"/>
    </row>
    <row r="68" spans="1:11" x14ac:dyDescent="0.2">
      <c r="B68" s="149"/>
      <c r="G68" s="150"/>
      <c r="H68" s="150"/>
      <c r="I68" s="150"/>
    </row>
    <row r="69" spans="1:11" x14ac:dyDescent="0.2">
      <c r="G69" s="150"/>
      <c r="H69" s="150"/>
      <c r="I69" s="150"/>
    </row>
    <row r="70" spans="1:11" x14ac:dyDescent="0.2">
      <c r="A70" s="186" t="s">
        <v>57</v>
      </c>
      <c r="B70" s="186" t="s">
        <v>62</v>
      </c>
      <c r="C70" s="186"/>
      <c r="G70" s="150"/>
      <c r="H70" s="150"/>
      <c r="I70" s="150"/>
    </row>
    <row r="71" spans="1:11" x14ac:dyDescent="0.2">
      <c r="B71" s="149" t="s">
        <v>187</v>
      </c>
      <c r="G71" s="150"/>
      <c r="H71" s="150"/>
      <c r="I71" s="150"/>
    </row>
    <row r="72" spans="1:11" x14ac:dyDescent="0.2">
      <c r="G72" s="150"/>
      <c r="H72" s="150"/>
      <c r="I72" s="150"/>
    </row>
    <row r="73" spans="1:11" x14ac:dyDescent="0.2">
      <c r="A73" s="186" t="s">
        <v>59</v>
      </c>
      <c r="B73" s="186" t="s">
        <v>186</v>
      </c>
      <c r="C73" s="186"/>
      <c r="G73" s="150"/>
      <c r="H73" s="150"/>
      <c r="I73" s="150"/>
    </row>
    <row r="74" spans="1:11" x14ac:dyDescent="0.2">
      <c r="B74" s="149" t="s">
        <v>212</v>
      </c>
      <c r="G74" s="150"/>
      <c r="H74" s="150"/>
      <c r="I74" s="150"/>
    </row>
    <row r="75" spans="1:11" x14ac:dyDescent="0.2">
      <c r="B75" s="149" t="s">
        <v>72</v>
      </c>
      <c r="G75" s="150"/>
      <c r="H75" s="150"/>
      <c r="I75" s="150"/>
    </row>
    <row r="76" spans="1:11" x14ac:dyDescent="0.2">
      <c r="B76" s="149" t="s">
        <v>228</v>
      </c>
      <c r="G76" s="150"/>
      <c r="H76" s="150"/>
      <c r="I76" s="150"/>
    </row>
    <row r="77" spans="1:11" x14ac:dyDescent="0.2">
      <c r="B77" s="149"/>
      <c r="G77" s="150"/>
      <c r="H77" s="150"/>
      <c r="I77" s="150"/>
    </row>
    <row r="78" spans="1:11" x14ac:dyDescent="0.2">
      <c r="A78" s="186" t="s">
        <v>60</v>
      </c>
      <c r="B78" s="176" t="s">
        <v>241</v>
      </c>
      <c r="C78" s="186"/>
      <c r="D78" s="186"/>
      <c r="E78" s="186"/>
      <c r="F78" s="186"/>
      <c r="G78" s="188"/>
      <c r="H78" s="150"/>
      <c r="I78" s="150"/>
    </row>
    <row r="79" spans="1:11" x14ac:dyDescent="0.2">
      <c r="B79" s="149" t="s">
        <v>67</v>
      </c>
      <c r="G79" s="150"/>
      <c r="H79" s="150"/>
      <c r="I79" s="150"/>
    </row>
    <row r="80" spans="1:11" x14ac:dyDescent="0.2">
      <c r="B80" s="158" t="s">
        <v>188</v>
      </c>
      <c r="C80" s="158"/>
      <c r="D80" s="158"/>
      <c r="E80" s="158"/>
      <c r="F80" s="158"/>
      <c r="G80" s="158"/>
      <c r="H80" s="158"/>
      <c r="I80" s="158"/>
    </row>
    <row r="81" spans="1:9" x14ac:dyDescent="0.2">
      <c r="D81" s="150"/>
      <c r="E81" s="150"/>
      <c r="F81" s="150"/>
      <c r="G81" s="150"/>
      <c r="H81" s="150"/>
      <c r="I81" s="150"/>
    </row>
    <row r="82" spans="1:9" x14ac:dyDescent="0.2">
      <c r="G82" s="150"/>
      <c r="H82" s="150"/>
      <c r="I82" s="150"/>
    </row>
    <row r="83" spans="1:9" x14ac:dyDescent="0.2">
      <c r="A83" s="177" t="s">
        <v>73</v>
      </c>
      <c r="G83" s="150"/>
      <c r="H83" s="150"/>
      <c r="I83" s="150"/>
    </row>
    <row r="84" spans="1:9" ht="13.15" customHeight="1" x14ac:dyDescent="0.2">
      <c r="D84" s="189" t="s">
        <v>74</v>
      </c>
      <c r="E84" s="189"/>
      <c r="F84" s="190"/>
      <c r="G84" s="191" t="s">
        <v>79</v>
      </c>
      <c r="H84" s="191"/>
      <c r="I84" s="150"/>
    </row>
    <row r="85" spans="1:9" x14ac:dyDescent="0.2">
      <c r="D85" s="192" t="s">
        <v>75</v>
      </c>
      <c r="E85" s="192" t="s">
        <v>77</v>
      </c>
      <c r="G85" s="192" t="s">
        <v>80</v>
      </c>
      <c r="H85" s="193" t="s">
        <v>82</v>
      </c>
      <c r="I85" s="150"/>
    </row>
    <row r="86" spans="1:9" x14ac:dyDescent="0.2">
      <c r="D86" s="194" t="s">
        <v>76</v>
      </c>
      <c r="E86" s="194" t="s">
        <v>78</v>
      </c>
      <c r="G86" s="194" t="s">
        <v>81</v>
      </c>
      <c r="H86" s="195" t="s">
        <v>83</v>
      </c>
      <c r="I86" s="150"/>
    </row>
    <row r="87" spans="1:9" x14ac:dyDescent="0.2">
      <c r="B87" s="177" t="s">
        <v>51</v>
      </c>
      <c r="D87" s="150"/>
      <c r="E87" s="150"/>
      <c r="H87" s="150"/>
      <c r="I87" s="150"/>
    </row>
    <row r="88" spans="1:9" x14ac:dyDescent="0.2">
      <c r="B88" s="131" t="s">
        <v>84</v>
      </c>
      <c r="D88" s="196">
        <f>'ANNX B feuille 1'!$I$20</f>
        <v>2.2530000000000001E-2</v>
      </c>
      <c r="E88" s="196">
        <f>'ANNX B feuille 1'!$I$22</f>
        <v>2.0030000000000003E-2</v>
      </c>
      <c r="G88" s="196" t="s">
        <v>34</v>
      </c>
      <c r="H88" s="196" t="s">
        <v>34</v>
      </c>
      <c r="I88" s="150"/>
    </row>
    <row r="89" spans="1:9" x14ac:dyDescent="0.2">
      <c r="B89" s="131" t="s">
        <v>85</v>
      </c>
      <c r="D89" s="196">
        <f>'ANNX B feuille 4'!$G$7</f>
        <v>2.1525285195162613E-2</v>
      </c>
      <c r="E89" s="196">
        <f>'ANNX B feuille 4'!$G$9</f>
        <v>1.9025285195162615E-2</v>
      </c>
      <c r="G89" s="196">
        <f>'ANNX B feuille 4'!$G$6</f>
        <v>0.01</v>
      </c>
      <c r="H89" s="197">
        <f>'ANNX B feuille 4'!$G$31</f>
        <v>38508.9</v>
      </c>
      <c r="I89" s="150"/>
    </row>
    <row r="90" spans="1:9" x14ac:dyDescent="0.2">
      <c r="D90" s="196"/>
      <c r="E90" s="196"/>
      <c r="H90" s="150"/>
      <c r="I90" s="150"/>
    </row>
    <row r="91" spans="1:9" ht="14.25" x14ac:dyDescent="0.2">
      <c r="B91" s="177" t="s">
        <v>249</v>
      </c>
      <c r="D91" s="196"/>
      <c r="E91" s="196"/>
    </row>
    <row r="92" spans="1:9" x14ac:dyDescent="0.2">
      <c r="B92" s="131" t="s">
        <v>84</v>
      </c>
      <c r="D92" s="196">
        <f>'ANNX C feuille 1'!$I$20</f>
        <v>2.2509999999999999E-2</v>
      </c>
      <c r="E92" s="196">
        <f>'ANNX C feuille 1'!$I$22</f>
        <v>2.001E-2</v>
      </c>
      <c r="G92" s="196" t="s">
        <v>34</v>
      </c>
      <c r="H92" s="196" t="s">
        <v>34</v>
      </c>
    </row>
    <row r="93" spans="1:9" x14ac:dyDescent="0.2">
      <c r="B93" s="131" t="s">
        <v>85</v>
      </c>
      <c r="D93" s="196" t="s">
        <v>34</v>
      </c>
      <c r="E93" s="196" t="s">
        <v>34</v>
      </c>
      <c r="G93" s="196" t="s">
        <v>34</v>
      </c>
      <c r="H93" s="196" t="s">
        <v>34</v>
      </c>
    </row>
    <row r="94" spans="1:9" x14ac:dyDescent="0.2">
      <c r="D94" s="196"/>
      <c r="E94" s="196"/>
    </row>
    <row r="95" spans="1:9" x14ac:dyDescent="0.2">
      <c r="B95" s="177" t="s">
        <v>53</v>
      </c>
      <c r="D95" s="196"/>
      <c r="E95" s="196"/>
    </row>
    <row r="96" spans="1:9" x14ac:dyDescent="0.2">
      <c r="B96" s="131" t="s">
        <v>84</v>
      </c>
      <c r="D96" s="196">
        <f>'ANNX D feuille 1'!$I$26</f>
        <v>2.0959999999999999E-2</v>
      </c>
      <c r="E96" s="196">
        <f>'ANNX D feuille 1'!$I$28</f>
        <v>1.8460000000000001E-2</v>
      </c>
      <c r="G96" s="196" t="s">
        <v>34</v>
      </c>
      <c r="H96" s="196" t="s">
        <v>34</v>
      </c>
    </row>
    <row r="97" spans="1:11" x14ac:dyDescent="0.2">
      <c r="B97" s="131" t="s">
        <v>85</v>
      </c>
      <c r="D97" s="196">
        <f>'ANNX D feuille 4'!$G$7</f>
        <v>2.0482798647024403E-2</v>
      </c>
      <c r="E97" s="196">
        <f>'ANNX D feuille 4'!$G$9</f>
        <v>1.7982798647024404E-2</v>
      </c>
      <c r="G97" s="196">
        <f>'ANNX D feuille 4'!$G$6</f>
        <v>0.01</v>
      </c>
      <c r="H97" s="197">
        <f>'ANNX D feuille 4'!$G$31</f>
        <v>37639.5</v>
      </c>
    </row>
    <row r="98" spans="1:11" x14ac:dyDescent="0.2">
      <c r="E98" s="196"/>
      <c r="F98" s="150"/>
      <c r="G98" s="196"/>
    </row>
    <row r="99" spans="1:11" ht="29.25" customHeight="1" x14ac:dyDescent="0.2">
      <c r="A99" s="198" t="s">
        <v>86</v>
      </c>
      <c r="B99" s="184" t="s">
        <v>229</v>
      </c>
      <c r="C99" s="184"/>
      <c r="D99" s="184"/>
      <c r="E99" s="184"/>
      <c r="F99" s="184"/>
      <c r="G99" s="184"/>
      <c r="H99" s="184"/>
      <c r="I99" s="184"/>
      <c r="J99" s="184"/>
      <c r="K99" s="184"/>
    </row>
    <row r="100" spans="1:11" x14ac:dyDescent="0.2">
      <c r="D100" s="150"/>
      <c r="E100" s="150"/>
      <c r="F100" s="150"/>
    </row>
    <row r="101" spans="1:11" x14ac:dyDescent="0.2">
      <c r="D101" s="150"/>
      <c r="E101" s="150"/>
      <c r="F101" s="150"/>
    </row>
  </sheetData>
  <sheetProtection sheet="1" objects="1" scenarios="1"/>
  <mergeCells count="17">
    <mergeCell ref="A17:K17"/>
    <mergeCell ref="B99:K99"/>
    <mergeCell ref="B36:K36"/>
    <mergeCell ref="A22:I22"/>
    <mergeCell ref="A3:K3"/>
    <mergeCell ref="A5:K5"/>
    <mergeCell ref="B29:K29"/>
    <mergeCell ref="D84:E84"/>
    <mergeCell ref="G84:H84"/>
    <mergeCell ref="B41:K41"/>
    <mergeCell ref="B40:K40"/>
    <mergeCell ref="A46:K46"/>
    <mergeCell ref="A65:K65"/>
    <mergeCell ref="B58:K58"/>
    <mergeCell ref="B42:I42"/>
    <mergeCell ref="B80:I80"/>
    <mergeCell ref="B62:I62"/>
  </mergeCells>
  <pageMargins left="0.70866141732283472" right="0.70866141732283472" top="0.74803149606299213" bottom="0.74803149606299213" header="0.31496062992125984" footer="0.31496062992125984"/>
  <pageSetup scale="65" orientation="landscape" r:id="rId1"/>
  <headerFooter>
    <oddHeader>&amp;C&amp;"Arial,Bold"&amp;UDESCRIPTION DE SCÉNARIOS DE FLUX MONÉTAIRES&amp;R&amp;"Arial,Bold Italic"ANNEXE A
Feuille &amp;P</oddHeader>
  </headerFooter>
  <rowBreaks count="1" manualBreakCount="1">
    <brk id="4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90" zoomScaleNormal="90" workbookViewId="0">
      <selection activeCell="A25" sqref="A25"/>
    </sheetView>
  </sheetViews>
  <sheetFormatPr defaultColWidth="9.140625" defaultRowHeight="12.75" x14ac:dyDescent="0.2"/>
  <cols>
    <col min="1" max="1" width="20.28515625" style="4" customWidth="1"/>
    <col min="2" max="14" width="9.140625" style="4"/>
    <col min="15" max="15" width="4.85546875" style="4" customWidth="1"/>
    <col min="16" max="17" width="9.140625" style="4"/>
    <col min="18" max="18" width="13.5703125" style="4" customWidth="1"/>
    <col min="19" max="16384" width="9.140625" style="4"/>
  </cols>
  <sheetData>
    <row r="1" spans="1:18" x14ac:dyDescent="0.2">
      <c r="A1" s="161" t="s">
        <v>189</v>
      </c>
      <c r="B1" s="161"/>
      <c r="C1" s="161"/>
      <c r="D1" s="161"/>
      <c r="E1" s="161"/>
      <c r="F1" s="161"/>
      <c r="G1" s="161"/>
      <c r="H1" s="161"/>
      <c r="I1" s="161"/>
      <c r="J1" s="161"/>
      <c r="K1" s="161"/>
      <c r="L1" s="161"/>
      <c r="M1" s="161"/>
      <c r="N1" s="161"/>
      <c r="O1" s="161"/>
      <c r="P1" s="161"/>
      <c r="Q1" s="161"/>
      <c r="R1" s="161"/>
    </row>
    <row r="2" spans="1:18" x14ac:dyDescent="0.2">
      <c r="A2" s="162" t="s">
        <v>42</v>
      </c>
      <c r="B2" s="162"/>
      <c r="C2" s="162"/>
      <c r="D2" s="162"/>
      <c r="E2" s="162"/>
      <c r="F2" s="162"/>
      <c r="G2" s="162"/>
      <c r="H2" s="162"/>
      <c r="I2" s="162"/>
      <c r="J2" s="162"/>
      <c r="K2" s="162"/>
      <c r="L2" s="162"/>
      <c r="M2" s="162"/>
      <c r="N2" s="162"/>
      <c r="O2" s="162"/>
      <c r="P2" s="162"/>
      <c r="Q2" s="162"/>
      <c r="R2" s="162"/>
    </row>
    <row r="4" spans="1:18" x14ac:dyDescent="0.2">
      <c r="A4" s="2" t="s">
        <v>216</v>
      </c>
      <c r="B4" s="2"/>
    </row>
    <row r="5" spans="1:18" x14ac:dyDescent="0.2">
      <c r="C5" s="1" t="s">
        <v>114</v>
      </c>
    </row>
    <row r="6" spans="1:18" x14ac:dyDescent="0.2">
      <c r="B6" s="5" t="s">
        <v>217</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v>
      </c>
    </row>
    <row r="8" spans="1:18" x14ac:dyDescent="0.2">
      <c r="A8" s="3" t="s">
        <v>115</v>
      </c>
      <c r="B8" s="3"/>
      <c r="C8" s="56"/>
      <c r="D8" s="56"/>
      <c r="E8" s="56"/>
      <c r="F8" s="56"/>
      <c r="G8" s="56"/>
      <c r="H8" s="56"/>
      <c r="I8" s="56"/>
      <c r="J8" s="56"/>
      <c r="K8" s="56"/>
      <c r="L8" s="56"/>
      <c r="M8" s="56"/>
      <c r="N8" s="56"/>
    </row>
    <row r="9" spans="1:18" x14ac:dyDescent="0.2">
      <c r="A9" s="4" t="s">
        <v>116</v>
      </c>
      <c r="B9" s="56">
        <v>150000</v>
      </c>
      <c r="C9" s="57">
        <v>0.34799999999999998</v>
      </c>
      <c r="D9" s="57">
        <v>0.215</v>
      </c>
      <c r="E9" s="57">
        <v>0.15</v>
      </c>
      <c r="F9" s="57">
        <v>9.5000000000000001E-2</v>
      </c>
      <c r="G9" s="57">
        <v>7.5999999999999998E-2</v>
      </c>
      <c r="H9" s="57">
        <v>4.4999999999999998E-2</v>
      </c>
      <c r="I9" s="57">
        <v>3.5000000000000003E-2</v>
      </c>
      <c r="J9" s="57">
        <v>0.02</v>
      </c>
      <c r="K9" s="57">
        <v>1.4999999999999999E-2</v>
      </c>
      <c r="L9" s="57">
        <v>1E-3</v>
      </c>
      <c r="M9" s="57">
        <v>0</v>
      </c>
      <c r="N9" s="57">
        <f>SUM(C9:M9)</f>
        <v>1</v>
      </c>
    </row>
    <row r="10" spans="1:18" x14ac:dyDescent="0.2">
      <c r="A10" s="4" t="s">
        <v>117</v>
      </c>
      <c r="B10" s="56">
        <v>60000</v>
      </c>
      <c r="C10" s="57">
        <v>0.25700000000000001</v>
      </c>
      <c r="D10" s="57">
        <v>0.187</v>
      </c>
      <c r="E10" s="57">
        <v>0.153</v>
      </c>
      <c r="F10" s="57">
        <v>0.125</v>
      </c>
      <c r="G10" s="57">
        <v>0.105</v>
      </c>
      <c r="H10" s="57">
        <v>0.08</v>
      </c>
      <c r="I10" s="57">
        <v>0.05</v>
      </c>
      <c r="J10" s="57">
        <v>0.03</v>
      </c>
      <c r="K10" s="57">
        <v>0.01</v>
      </c>
      <c r="L10" s="57">
        <v>3.0000000000000001E-3</v>
      </c>
      <c r="M10" s="57">
        <v>0</v>
      </c>
      <c r="N10" s="57">
        <f>SUM(C10:M10)</f>
        <v>1</v>
      </c>
    </row>
    <row r="11" spans="1:18" x14ac:dyDescent="0.2">
      <c r="A11" s="4" t="s">
        <v>118</v>
      </c>
      <c r="B11" s="56">
        <v>40000</v>
      </c>
      <c r="C11" s="57">
        <v>0.45</v>
      </c>
      <c r="D11" s="57">
        <v>0.2</v>
      </c>
      <c r="E11" s="57">
        <v>0.15</v>
      </c>
      <c r="F11" s="57">
        <v>0.1</v>
      </c>
      <c r="G11" s="57">
        <v>7.4999999999999997E-2</v>
      </c>
      <c r="H11" s="57">
        <v>0.02</v>
      </c>
      <c r="I11" s="57">
        <v>5.0000000000000001E-3</v>
      </c>
      <c r="J11" s="57">
        <v>0</v>
      </c>
      <c r="K11" s="57">
        <v>0</v>
      </c>
      <c r="L11" s="57">
        <v>0</v>
      </c>
      <c r="M11" s="57">
        <v>0</v>
      </c>
      <c r="N11" s="57">
        <f>SUM(C11:M11)</f>
        <v>1</v>
      </c>
    </row>
    <row r="12" spans="1:18" x14ac:dyDescent="0.2">
      <c r="A12" s="4" t="s">
        <v>119</v>
      </c>
      <c r="B12" s="56">
        <v>20000</v>
      </c>
      <c r="C12" s="57">
        <v>0.58799999999999986</v>
      </c>
      <c r="D12" s="57">
        <v>0.23400000000000001</v>
      </c>
      <c r="E12" s="57">
        <v>0.112</v>
      </c>
      <c r="F12" s="57">
        <v>2.9000000000000001E-2</v>
      </c>
      <c r="G12" s="57">
        <v>1.9E-2</v>
      </c>
      <c r="H12" s="57">
        <v>1.2999999999999999E-2</v>
      </c>
      <c r="I12" s="57">
        <v>5.0000000000000001E-3</v>
      </c>
      <c r="J12" s="57">
        <v>0</v>
      </c>
      <c r="K12" s="57">
        <v>0</v>
      </c>
      <c r="L12" s="57">
        <v>0</v>
      </c>
      <c r="M12" s="57">
        <v>0</v>
      </c>
      <c r="N12" s="57">
        <f>SUM(C12:M12)</f>
        <v>0.99999999999999989</v>
      </c>
    </row>
    <row r="13" spans="1:18" x14ac:dyDescent="0.2">
      <c r="A13" s="6" t="s">
        <v>122</v>
      </c>
      <c r="B13" s="58">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131" t="s">
        <v>224</v>
      </c>
      <c r="B14" s="56">
        <f>SUM(B9:B13)</f>
        <v>275000</v>
      </c>
      <c r="C14" s="57"/>
      <c r="D14" s="57"/>
      <c r="E14" s="57"/>
      <c r="F14" s="57"/>
      <c r="G14" s="57"/>
      <c r="H14" s="57"/>
      <c r="I14" s="57"/>
      <c r="J14" s="57"/>
      <c r="K14" s="57"/>
      <c r="L14" s="57"/>
      <c r="M14" s="57"/>
      <c r="N14" s="57"/>
    </row>
    <row r="15" spans="1:18" x14ac:dyDescent="0.2">
      <c r="A15" s="131" t="s">
        <v>225</v>
      </c>
      <c r="B15" s="56">
        <v>15000</v>
      </c>
      <c r="C15" s="57">
        <v>0.56099999999999994</v>
      </c>
      <c r="D15" s="57">
        <v>0.193</v>
      </c>
      <c r="E15" s="57">
        <v>0.105</v>
      </c>
      <c r="F15" s="57">
        <v>6.3E-2</v>
      </c>
      <c r="G15" s="57">
        <v>3.6999999999999998E-2</v>
      </c>
      <c r="H15" s="57">
        <v>2.1000000000000001E-2</v>
      </c>
      <c r="I15" s="57">
        <v>1.0999999999999999E-2</v>
      </c>
      <c r="J15" s="57">
        <v>5.0000000000000001E-3</v>
      </c>
      <c r="K15" s="57">
        <v>3.0000000000000001E-3</v>
      </c>
      <c r="L15" s="57">
        <v>1E-3</v>
      </c>
      <c r="M15" s="57">
        <v>0</v>
      </c>
      <c r="N15" s="57">
        <f>SUM(C15:M15)</f>
        <v>1</v>
      </c>
    </row>
    <row r="16" spans="1:18" x14ac:dyDescent="0.2">
      <c r="A16" s="6" t="s">
        <v>120</v>
      </c>
      <c r="B16" s="58">
        <v>0</v>
      </c>
      <c r="C16" s="9">
        <v>0</v>
      </c>
      <c r="D16" s="9">
        <v>0</v>
      </c>
      <c r="E16" s="9">
        <v>0</v>
      </c>
      <c r="F16" s="9">
        <v>0</v>
      </c>
      <c r="G16" s="9">
        <v>0</v>
      </c>
      <c r="H16" s="9">
        <v>0</v>
      </c>
      <c r="I16" s="9">
        <v>0</v>
      </c>
      <c r="J16" s="9">
        <v>0</v>
      </c>
      <c r="K16" s="9">
        <v>0</v>
      </c>
      <c r="L16" s="9">
        <v>0</v>
      </c>
      <c r="M16" s="9">
        <v>0</v>
      </c>
      <c r="N16" s="9">
        <f>SUM(C16:M16)</f>
        <v>0</v>
      </c>
    </row>
    <row r="17" spans="1:14" x14ac:dyDescent="0.2">
      <c r="A17" s="4" t="s">
        <v>115</v>
      </c>
      <c r="B17" s="56">
        <f>SUM(B14:B16)</f>
        <v>290000</v>
      </c>
      <c r="C17" s="57"/>
      <c r="D17" s="57"/>
      <c r="E17" s="57"/>
      <c r="F17" s="57"/>
      <c r="G17" s="57"/>
      <c r="H17" s="57"/>
      <c r="I17" s="57"/>
      <c r="J17" s="57"/>
      <c r="K17" s="57"/>
      <c r="L17" s="57"/>
      <c r="M17" s="57"/>
      <c r="N17" s="57"/>
    </row>
    <row r="18" spans="1:14" x14ac:dyDescent="0.2">
      <c r="B18" s="56"/>
      <c r="C18" s="56"/>
      <c r="D18" s="56"/>
      <c r="E18" s="56"/>
      <c r="F18" s="56"/>
      <c r="G18" s="56"/>
      <c r="H18" s="56"/>
      <c r="I18" s="56"/>
      <c r="J18" s="56"/>
      <c r="K18" s="56"/>
      <c r="L18" s="56"/>
      <c r="M18" s="56"/>
      <c r="N18" s="56"/>
    </row>
    <row r="19" spans="1:14" x14ac:dyDescent="0.2">
      <c r="A19" s="3" t="s">
        <v>121</v>
      </c>
      <c r="B19" s="10"/>
      <c r="C19" s="56"/>
      <c r="D19" s="56"/>
      <c r="E19" s="56"/>
      <c r="F19" s="56"/>
      <c r="G19" s="56"/>
      <c r="H19" s="56"/>
      <c r="I19" s="56"/>
      <c r="J19" s="56"/>
      <c r="K19" s="56"/>
      <c r="L19" s="56"/>
      <c r="M19" s="56"/>
      <c r="N19" s="56"/>
    </row>
    <row r="20" spans="1:14" x14ac:dyDescent="0.2">
      <c r="A20" s="4" t="s">
        <v>116</v>
      </c>
      <c r="B20" s="56">
        <v>10000</v>
      </c>
      <c r="C20" s="57">
        <v>0.35</v>
      </c>
      <c r="D20" s="57">
        <v>0.22900000000000001</v>
      </c>
      <c r="E20" s="57">
        <v>0.14799999999999999</v>
      </c>
      <c r="F20" s="57">
        <v>0.121</v>
      </c>
      <c r="G20" s="57">
        <v>0.08</v>
      </c>
      <c r="H20" s="57">
        <v>4.1000000000000002E-2</v>
      </c>
      <c r="I20" s="57">
        <v>0.01</v>
      </c>
      <c r="J20" s="57">
        <v>8.0000000000000002E-3</v>
      </c>
      <c r="K20" s="57">
        <v>7.0000000000000001E-3</v>
      </c>
      <c r="L20" s="57">
        <v>4.0000000000000001E-3</v>
      </c>
      <c r="M20" s="57">
        <v>2E-3</v>
      </c>
      <c r="N20" s="57">
        <f>SUM(C20:M20)</f>
        <v>1</v>
      </c>
    </row>
    <row r="21" spans="1:14" x14ac:dyDescent="0.2">
      <c r="A21" s="4" t="s">
        <v>117</v>
      </c>
      <c r="B21" s="56">
        <v>8000</v>
      </c>
      <c r="C21" s="57">
        <v>0.254</v>
      </c>
      <c r="D21" s="57">
        <v>0.45900000000000002</v>
      </c>
      <c r="E21" s="57">
        <v>0.13200000000000001</v>
      </c>
      <c r="F21" s="57">
        <v>5.2999999999999999E-2</v>
      </c>
      <c r="G21" s="57">
        <v>5.2999999999999999E-2</v>
      </c>
      <c r="H21" s="57">
        <v>2.7E-2</v>
      </c>
      <c r="I21" s="57">
        <v>1.4999999999999999E-2</v>
      </c>
      <c r="J21" s="57">
        <v>7.0000000000000001E-3</v>
      </c>
      <c r="K21" s="57">
        <v>0</v>
      </c>
      <c r="L21" s="57">
        <v>0</v>
      </c>
      <c r="M21" s="57">
        <v>0</v>
      </c>
      <c r="N21" s="57">
        <f>SUM(C21:M21)</f>
        <v>1.0000000000000002</v>
      </c>
    </row>
    <row r="22" spans="1:14" x14ac:dyDescent="0.2">
      <c r="A22" s="4" t="s">
        <v>118</v>
      </c>
      <c r="B22" s="56">
        <v>3000</v>
      </c>
      <c r="C22" s="57">
        <v>0.13600000000000001</v>
      </c>
      <c r="D22" s="57">
        <v>0.46300000000000002</v>
      </c>
      <c r="E22" s="57">
        <v>0.24099999999999999</v>
      </c>
      <c r="F22" s="57">
        <v>7.2999999999999995E-2</v>
      </c>
      <c r="G22" s="57">
        <v>3.5000000000000003E-2</v>
      </c>
      <c r="H22" s="57">
        <v>2.5999999999999999E-2</v>
      </c>
      <c r="I22" s="57">
        <v>1.7000000000000001E-2</v>
      </c>
      <c r="J22" s="57">
        <v>8.9999999999999993E-3</v>
      </c>
      <c r="K22" s="57">
        <v>0</v>
      </c>
      <c r="L22" s="57">
        <v>0</v>
      </c>
      <c r="M22" s="57">
        <v>0</v>
      </c>
      <c r="N22" s="57">
        <f>SUM(C22:M22)</f>
        <v>1</v>
      </c>
    </row>
    <row r="23" spans="1:14" x14ac:dyDescent="0.2">
      <c r="A23" s="4" t="s">
        <v>119</v>
      </c>
      <c r="B23" s="56">
        <v>5000</v>
      </c>
      <c r="C23" s="57">
        <v>0.33200000000000002</v>
      </c>
      <c r="D23" s="57">
        <v>0.40100000000000002</v>
      </c>
      <c r="E23" s="57">
        <v>0.14699999999999999</v>
      </c>
      <c r="F23" s="57">
        <v>6.9000000000000006E-2</v>
      </c>
      <c r="G23" s="57">
        <v>0.02</v>
      </c>
      <c r="H23" s="57">
        <v>1.6E-2</v>
      </c>
      <c r="I23" s="57">
        <v>8.0000000000000002E-3</v>
      </c>
      <c r="J23" s="57">
        <v>7.0000000000000001E-3</v>
      </c>
      <c r="K23" s="57">
        <v>0</v>
      </c>
      <c r="L23" s="57">
        <v>0</v>
      </c>
      <c r="M23" s="57">
        <v>0</v>
      </c>
      <c r="N23" s="57">
        <f>SUM(C23:M23)</f>
        <v>1</v>
      </c>
    </row>
    <row r="24" spans="1:14" x14ac:dyDescent="0.2">
      <c r="A24" s="6" t="s">
        <v>122</v>
      </c>
      <c r="B24" s="58">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131" t="s">
        <v>255</v>
      </c>
      <c r="B25" s="56">
        <f>SUM(B20:B24)</f>
        <v>27000</v>
      </c>
      <c r="C25" s="57"/>
      <c r="D25" s="57"/>
      <c r="E25" s="57"/>
      <c r="F25" s="57"/>
      <c r="G25" s="57"/>
      <c r="H25" s="57"/>
      <c r="I25" s="57"/>
      <c r="J25" s="57"/>
      <c r="K25" s="57"/>
      <c r="L25" s="57"/>
      <c r="M25" s="57"/>
      <c r="N25" s="57"/>
    </row>
    <row r="26" spans="1:14" x14ac:dyDescent="0.2">
      <c r="A26" s="4" t="s">
        <v>124</v>
      </c>
      <c r="B26" s="56">
        <v>3000</v>
      </c>
      <c r="C26" s="57">
        <v>1</v>
      </c>
      <c r="D26" s="57">
        <v>0</v>
      </c>
      <c r="E26" s="57">
        <v>0</v>
      </c>
      <c r="F26" s="57">
        <v>0</v>
      </c>
      <c r="G26" s="57">
        <v>0</v>
      </c>
      <c r="H26" s="57">
        <v>0</v>
      </c>
      <c r="I26" s="57">
        <v>0</v>
      </c>
      <c r="J26" s="57">
        <v>0</v>
      </c>
      <c r="K26" s="57">
        <v>0</v>
      </c>
      <c r="L26" s="57">
        <v>0</v>
      </c>
      <c r="M26" s="57">
        <v>0</v>
      </c>
      <c r="N26" s="57">
        <f>SUM(C26:M26)</f>
        <v>1</v>
      </c>
    </row>
    <row r="27" spans="1:14" x14ac:dyDescent="0.2">
      <c r="A27" s="6" t="s">
        <v>123</v>
      </c>
      <c r="B27" s="58">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121</v>
      </c>
      <c r="B28" s="56">
        <f>SUM(B25:B27)</f>
        <v>45000</v>
      </c>
      <c r="C28" s="57"/>
      <c r="D28" s="57"/>
      <c r="E28" s="57"/>
      <c r="F28" s="57"/>
      <c r="G28" s="57"/>
      <c r="H28" s="57"/>
      <c r="I28" s="57"/>
      <c r="J28" s="57"/>
      <c r="K28" s="57"/>
      <c r="L28" s="57"/>
      <c r="M28" s="57"/>
      <c r="N28" s="57"/>
    </row>
    <row r="29" spans="1:14" ht="13.5" thickBot="1" x14ac:dyDescent="0.25">
      <c r="A29" s="59"/>
      <c r="B29" s="60"/>
      <c r="C29" s="61"/>
      <c r="D29" s="61"/>
      <c r="E29" s="61"/>
      <c r="F29" s="61"/>
      <c r="G29" s="61"/>
      <c r="H29" s="61"/>
      <c r="I29" s="61"/>
      <c r="J29" s="61"/>
      <c r="K29" s="61"/>
      <c r="L29" s="61"/>
      <c r="M29" s="61"/>
      <c r="N29" s="61"/>
    </row>
    <row r="30" spans="1:14" ht="13.5" thickTop="1" x14ac:dyDescent="0.2">
      <c r="A30" s="1" t="s">
        <v>218</v>
      </c>
      <c r="B30" s="7">
        <f>B17+B28</f>
        <v>335000</v>
      </c>
      <c r="C30" s="8"/>
      <c r="D30" s="8"/>
      <c r="E30" s="8"/>
      <c r="F30" s="8"/>
      <c r="G30" s="8"/>
      <c r="H30" s="8"/>
      <c r="I30" s="8"/>
      <c r="J30" s="8"/>
      <c r="K30" s="8"/>
      <c r="L30" s="8"/>
      <c r="M30" s="8"/>
      <c r="N30" s="8"/>
    </row>
    <row r="31" spans="1:14" x14ac:dyDescent="0.2">
      <c r="B31" s="56"/>
      <c r="C31" s="57"/>
      <c r="D31" s="57"/>
      <c r="E31" s="57"/>
      <c r="F31" s="57"/>
      <c r="G31" s="57"/>
      <c r="H31" s="57"/>
      <c r="I31" s="57"/>
      <c r="J31" s="57"/>
      <c r="K31" s="57"/>
      <c r="L31" s="57"/>
      <c r="M31" s="57"/>
      <c r="N31" s="57"/>
    </row>
    <row r="32" spans="1:14" x14ac:dyDescent="0.2">
      <c r="B32" s="56"/>
      <c r="C32" s="56"/>
      <c r="D32" s="56"/>
      <c r="E32" s="56"/>
      <c r="F32" s="56"/>
      <c r="G32" s="56"/>
      <c r="H32" s="56"/>
      <c r="I32" s="56"/>
      <c r="J32" s="56"/>
      <c r="K32" s="56"/>
      <c r="L32" s="56"/>
      <c r="M32" s="56"/>
      <c r="N32" s="56"/>
    </row>
    <row r="33" spans="1:18" x14ac:dyDescent="0.2">
      <c r="A33" s="39" t="s">
        <v>161</v>
      </c>
      <c r="B33" s="40"/>
      <c r="C33" s="62"/>
      <c r="D33" s="62"/>
      <c r="E33" s="62"/>
      <c r="F33" s="62"/>
      <c r="G33" s="62"/>
      <c r="H33" s="62"/>
      <c r="I33" s="62"/>
      <c r="J33" s="62"/>
      <c r="K33" s="62"/>
      <c r="L33" s="62"/>
      <c r="M33" s="62"/>
      <c r="N33" s="62"/>
      <c r="O33" s="63"/>
    </row>
    <row r="34" spans="1:18" x14ac:dyDescent="0.2">
      <c r="A34" s="63"/>
      <c r="B34" s="62"/>
      <c r="C34" s="41" t="s">
        <v>114</v>
      </c>
      <c r="D34" s="62"/>
      <c r="E34" s="62"/>
      <c r="F34" s="62"/>
      <c r="G34" s="62"/>
      <c r="H34" s="62"/>
      <c r="I34" s="62"/>
      <c r="J34" s="62"/>
      <c r="K34" s="62"/>
      <c r="L34" s="62"/>
      <c r="M34" s="62"/>
      <c r="N34" s="62"/>
      <c r="O34" s="63"/>
      <c r="P34" s="5" t="s">
        <v>125</v>
      </c>
      <c r="Q34" s="5" t="s">
        <v>201</v>
      </c>
    </row>
    <row r="35" spans="1:18" x14ac:dyDescent="0.2">
      <c r="A35" s="63"/>
      <c r="B35" s="42"/>
      <c r="C35" s="41">
        <f>'[3]APP D sheet 3'!$B$6</f>
        <v>2016</v>
      </c>
      <c r="D35" s="41">
        <f t="shared" ref="D35:M35" si="1">C35+1</f>
        <v>2017</v>
      </c>
      <c r="E35" s="41">
        <f t="shared" si="1"/>
        <v>2018</v>
      </c>
      <c r="F35" s="41">
        <f t="shared" si="1"/>
        <v>2019</v>
      </c>
      <c r="G35" s="41">
        <f t="shared" si="1"/>
        <v>2020</v>
      </c>
      <c r="H35" s="41">
        <f t="shared" si="1"/>
        <v>2021</v>
      </c>
      <c r="I35" s="41">
        <f t="shared" si="1"/>
        <v>2022</v>
      </c>
      <c r="J35" s="41">
        <f t="shared" si="1"/>
        <v>2023</v>
      </c>
      <c r="K35" s="41">
        <f t="shared" si="1"/>
        <v>2024</v>
      </c>
      <c r="L35" s="41">
        <f t="shared" si="1"/>
        <v>2025</v>
      </c>
      <c r="M35" s="41">
        <f t="shared" si="1"/>
        <v>2026</v>
      </c>
      <c r="N35" s="43" t="s">
        <v>1</v>
      </c>
      <c r="O35" s="63"/>
      <c r="P35" s="43" t="s">
        <v>126</v>
      </c>
      <c r="Q35" s="43" t="s">
        <v>127</v>
      </c>
      <c r="R35" s="43" t="s">
        <v>128</v>
      </c>
    </row>
    <row r="36" spans="1:18" x14ac:dyDescent="0.2">
      <c r="A36" s="63"/>
      <c r="B36" s="62"/>
      <c r="C36" s="62"/>
      <c r="D36" s="62"/>
      <c r="E36" s="62"/>
      <c r="F36" s="62"/>
      <c r="G36" s="62"/>
      <c r="H36" s="62"/>
      <c r="I36" s="62"/>
      <c r="J36" s="62"/>
      <c r="K36" s="62"/>
      <c r="L36" s="62"/>
      <c r="M36" s="62"/>
      <c r="N36" s="62"/>
      <c r="O36" s="63"/>
    </row>
    <row r="37" spans="1:18" x14ac:dyDescent="0.2">
      <c r="A37" s="64" t="s">
        <v>129</v>
      </c>
      <c r="B37" s="62"/>
      <c r="C37" s="62"/>
      <c r="D37" s="62"/>
      <c r="E37" s="62"/>
      <c r="F37" s="62"/>
      <c r="G37" s="62"/>
      <c r="H37" s="62"/>
      <c r="I37" s="62"/>
      <c r="J37" s="62"/>
      <c r="K37" s="62"/>
      <c r="L37" s="62"/>
      <c r="M37" s="62"/>
      <c r="N37" s="62"/>
      <c r="O37" s="63"/>
    </row>
    <row r="38" spans="1:18" x14ac:dyDescent="0.2">
      <c r="A38" s="64" t="s">
        <v>25</v>
      </c>
      <c r="B38" s="62"/>
      <c r="C38" s="44">
        <f>$Q38</f>
        <v>1140</v>
      </c>
      <c r="D38" s="44">
        <f>$Q38</f>
        <v>1140</v>
      </c>
      <c r="E38" s="44">
        <f>$Q38</f>
        <v>1140</v>
      </c>
      <c r="F38" s="44">
        <f>$Q38</f>
        <v>1140</v>
      </c>
      <c r="G38" s="44">
        <f>$Q38</f>
        <v>1140</v>
      </c>
      <c r="H38" s="44">
        <f>$P38+$Q38</f>
        <v>31140</v>
      </c>
      <c r="I38" s="44"/>
      <c r="J38" s="44"/>
      <c r="K38" s="44"/>
      <c r="L38" s="44"/>
      <c r="M38" s="44"/>
      <c r="N38" s="44">
        <f t="shared" ref="N38:N45" si="2">SUM(C38:M38)</f>
        <v>36840</v>
      </c>
      <c r="O38" s="63"/>
      <c r="P38" s="56">
        <f>'[3]APP D sheet 1'!E10</f>
        <v>30000</v>
      </c>
      <c r="Q38" s="56">
        <f>'[3]APP D sheet 1'!E10*'[3]APP D sheet 1'!C10</f>
        <v>1140</v>
      </c>
      <c r="R38" s="65">
        <f>'[3]APP D sheet 1'!D10</f>
        <v>44561</v>
      </c>
    </row>
    <row r="39" spans="1:18" x14ac:dyDescent="0.2">
      <c r="A39" s="64" t="s">
        <v>26</v>
      </c>
      <c r="B39" s="62"/>
      <c r="C39" s="44">
        <f>$P39+$Q39</f>
        <v>101700</v>
      </c>
      <c r="D39" s="44"/>
      <c r="E39" s="44"/>
      <c r="F39" s="44"/>
      <c r="G39" s="44"/>
      <c r="H39" s="44"/>
      <c r="I39" s="44"/>
      <c r="J39" s="44"/>
      <c r="K39" s="44"/>
      <c r="L39" s="44"/>
      <c r="M39" s="44"/>
      <c r="N39" s="44">
        <f t="shared" si="2"/>
        <v>101700</v>
      </c>
      <c r="O39" s="63"/>
      <c r="P39" s="56">
        <f>'[3]APP D sheet 1'!E11</f>
        <v>100000</v>
      </c>
      <c r="Q39" s="56">
        <f>'[3]APP D sheet 1'!E11*'[3]APP D sheet 1'!C11</f>
        <v>1700.0000000000002</v>
      </c>
      <c r="R39" s="65">
        <f>'[3]APP D sheet 1'!D11</f>
        <v>42735</v>
      </c>
    </row>
    <row r="40" spans="1:18" x14ac:dyDescent="0.2">
      <c r="A40" s="64" t="s">
        <v>27</v>
      </c>
      <c r="B40" s="62"/>
      <c r="C40" s="44">
        <f t="shared" ref="C40:I40" si="3">$Q40</f>
        <v>892.49999999999989</v>
      </c>
      <c r="D40" s="44">
        <f t="shared" si="3"/>
        <v>892.49999999999989</v>
      </c>
      <c r="E40" s="44">
        <f t="shared" si="3"/>
        <v>892.49999999999989</v>
      </c>
      <c r="F40" s="44">
        <f t="shared" si="3"/>
        <v>892.49999999999989</v>
      </c>
      <c r="G40" s="44">
        <f t="shared" si="3"/>
        <v>892.49999999999989</v>
      </c>
      <c r="H40" s="44">
        <f t="shared" si="3"/>
        <v>892.49999999999989</v>
      </c>
      <c r="I40" s="44">
        <f t="shared" si="3"/>
        <v>892.49999999999989</v>
      </c>
      <c r="J40" s="44">
        <f>$P40+$Q40</f>
        <v>35892.5</v>
      </c>
      <c r="K40" s="44"/>
      <c r="L40" s="44"/>
      <c r="M40" s="44"/>
      <c r="N40" s="44">
        <f t="shared" si="2"/>
        <v>42140</v>
      </c>
      <c r="O40" s="63"/>
      <c r="P40" s="56">
        <f>'[3]APP D sheet 1'!E12</f>
        <v>35000</v>
      </c>
      <c r="Q40" s="56">
        <f>'[3]APP D sheet 1'!E12*'[3]APP D sheet 1'!C12</f>
        <v>892.49999999999989</v>
      </c>
      <c r="R40" s="65">
        <f>'[3]APP D sheet 1'!D12</f>
        <v>45291</v>
      </c>
    </row>
    <row r="41" spans="1:18" x14ac:dyDescent="0.2">
      <c r="A41" s="64" t="s">
        <v>28</v>
      </c>
      <c r="B41" s="62"/>
      <c r="C41" s="44">
        <f>$Q41</f>
        <v>2960</v>
      </c>
      <c r="D41" s="44">
        <f>$P41+$Q41</f>
        <v>82960</v>
      </c>
      <c r="E41" s="44"/>
      <c r="F41" s="44"/>
      <c r="G41" s="44"/>
      <c r="H41" s="44"/>
      <c r="I41" s="44"/>
      <c r="J41" s="44"/>
      <c r="K41" s="44"/>
      <c r="L41" s="44"/>
      <c r="M41" s="44"/>
      <c r="N41" s="44">
        <f t="shared" si="2"/>
        <v>85920</v>
      </c>
      <c r="O41" s="63"/>
      <c r="P41" s="56">
        <f>'[3]APP D sheet 1'!E13</f>
        <v>80000</v>
      </c>
      <c r="Q41" s="56">
        <f>'[3]APP D sheet 1'!E13*'[3]APP D sheet 1'!C13</f>
        <v>2960</v>
      </c>
      <c r="R41" s="65">
        <f>'[3]APP D sheet 1'!D13</f>
        <v>43100</v>
      </c>
    </row>
    <row r="42" spans="1:18" x14ac:dyDescent="0.2">
      <c r="A42" s="64" t="s">
        <v>29</v>
      </c>
      <c r="B42" s="62"/>
      <c r="C42" s="44">
        <f>$Q42</f>
        <v>615</v>
      </c>
      <c r="D42" s="44">
        <f>$Q42</f>
        <v>615</v>
      </c>
      <c r="E42" s="44">
        <f>$Q42</f>
        <v>615</v>
      </c>
      <c r="F42" s="44">
        <f>$Q42</f>
        <v>615</v>
      </c>
      <c r="G42" s="44">
        <f>$P42+$Q42</f>
        <v>15615</v>
      </c>
      <c r="H42" s="44"/>
      <c r="I42" s="44"/>
      <c r="J42" s="44"/>
      <c r="K42" s="44"/>
      <c r="L42" s="44"/>
      <c r="M42" s="44"/>
      <c r="N42" s="44">
        <f t="shared" si="2"/>
        <v>18075</v>
      </c>
      <c r="O42" s="63"/>
      <c r="P42" s="56">
        <f>'[3]APP D sheet 1'!E14</f>
        <v>15000</v>
      </c>
      <c r="Q42" s="56">
        <f>'[3]APP D sheet 1'!E14*'[3]APP D sheet 1'!C14</f>
        <v>615</v>
      </c>
      <c r="R42" s="65">
        <f>'[3]APP D sheet 1'!D14</f>
        <v>44196</v>
      </c>
    </row>
    <row r="43" spans="1:18" x14ac:dyDescent="0.2">
      <c r="A43" s="66" t="s">
        <v>30</v>
      </c>
      <c r="B43" s="67"/>
      <c r="C43" s="45">
        <f>$Q43</f>
        <v>2125</v>
      </c>
      <c r="D43" s="45">
        <f>$Q43</f>
        <v>2125</v>
      </c>
      <c r="E43" s="45">
        <f>$P43+$Q43</f>
        <v>52125</v>
      </c>
      <c r="F43" s="45"/>
      <c r="G43" s="45"/>
      <c r="H43" s="45"/>
      <c r="I43" s="45"/>
      <c r="J43" s="45"/>
      <c r="K43" s="45"/>
      <c r="L43" s="45"/>
      <c r="M43" s="45"/>
      <c r="N43" s="45">
        <f t="shared" si="2"/>
        <v>56375</v>
      </c>
      <c r="O43" s="100"/>
      <c r="P43" s="58">
        <f>'[3]APP D sheet 1'!E15</f>
        <v>50000</v>
      </c>
      <c r="Q43" s="58">
        <f>'[3]APP D sheet 1'!E15*'[3]APP D sheet 1'!C15</f>
        <v>2125</v>
      </c>
      <c r="R43" s="101">
        <f>'[3]APP D sheet 1'!D15</f>
        <v>43465</v>
      </c>
    </row>
    <row r="44" spans="1:18" x14ac:dyDescent="0.2">
      <c r="A44" s="64" t="s">
        <v>130</v>
      </c>
      <c r="B44" s="62"/>
      <c r="C44" s="44">
        <f t="shared" ref="C44:N44" si="4">SUM(C38:C43)</f>
        <v>109432.5</v>
      </c>
      <c r="D44" s="44">
        <f t="shared" si="4"/>
        <v>87732.5</v>
      </c>
      <c r="E44" s="44">
        <f t="shared" si="4"/>
        <v>54772.5</v>
      </c>
      <c r="F44" s="44">
        <f t="shared" si="4"/>
        <v>2647.5</v>
      </c>
      <c r="G44" s="44">
        <f t="shared" si="4"/>
        <v>17647.5</v>
      </c>
      <c r="H44" s="44">
        <f t="shared" si="4"/>
        <v>32032.5</v>
      </c>
      <c r="I44" s="44">
        <f t="shared" si="4"/>
        <v>892.49999999999989</v>
      </c>
      <c r="J44" s="44">
        <f t="shared" si="4"/>
        <v>35892.5</v>
      </c>
      <c r="K44" s="44">
        <f t="shared" si="4"/>
        <v>0</v>
      </c>
      <c r="L44" s="44">
        <f t="shared" si="4"/>
        <v>0</v>
      </c>
      <c r="M44" s="44">
        <f t="shared" si="4"/>
        <v>0</v>
      </c>
      <c r="N44" s="44">
        <f t="shared" si="4"/>
        <v>341050</v>
      </c>
      <c r="O44" s="63"/>
    </row>
    <row r="45" spans="1:18" ht="14.25" x14ac:dyDescent="0.2">
      <c r="A45" s="66" t="s">
        <v>202</v>
      </c>
      <c r="B45" s="67"/>
      <c r="C45" s="67">
        <f>'[3]APP D sheet 1'!$E$19</f>
        <v>20596</v>
      </c>
      <c r="D45" s="100"/>
      <c r="E45" s="100"/>
      <c r="F45" s="67">
        <f>'[3]APP D sheet 1'!$E$20</f>
        <v>4417</v>
      </c>
      <c r="G45" s="67">
        <f>'[3]APP D sheet 1'!$E$21</f>
        <v>5987</v>
      </c>
      <c r="H45" s="100"/>
      <c r="I45" s="100"/>
      <c r="J45" s="100"/>
      <c r="K45" s="100"/>
      <c r="L45" s="100"/>
      <c r="M45" s="100"/>
      <c r="N45" s="45">
        <f t="shared" si="2"/>
        <v>31000</v>
      </c>
      <c r="O45" s="63"/>
    </row>
    <row r="46" spans="1:18" x14ac:dyDescent="0.2">
      <c r="A46" s="64" t="s">
        <v>1</v>
      </c>
      <c r="B46" s="62"/>
      <c r="C46" s="102">
        <f>SUM(C44:C45)</f>
        <v>130028.5</v>
      </c>
      <c r="D46" s="102">
        <f t="shared" ref="D46:N46" si="5">SUM(D44:D45)</f>
        <v>87732.5</v>
      </c>
      <c r="E46" s="102">
        <f t="shared" si="5"/>
        <v>54772.5</v>
      </c>
      <c r="F46" s="102">
        <f t="shared" si="5"/>
        <v>7064.5</v>
      </c>
      <c r="G46" s="102">
        <f t="shared" si="5"/>
        <v>23634.5</v>
      </c>
      <c r="H46" s="102">
        <f t="shared" si="5"/>
        <v>32032.5</v>
      </c>
      <c r="I46" s="102">
        <f t="shared" si="5"/>
        <v>892.49999999999989</v>
      </c>
      <c r="J46" s="102">
        <f t="shared" si="5"/>
        <v>35892.5</v>
      </c>
      <c r="K46" s="102">
        <f t="shared" si="5"/>
        <v>0</v>
      </c>
      <c r="L46" s="102">
        <f t="shared" si="5"/>
        <v>0</v>
      </c>
      <c r="M46" s="102">
        <f t="shared" si="5"/>
        <v>0</v>
      </c>
      <c r="N46" s="102">
        <f t="shared" si="5"/>
        <v>372050</v>
      </c>
      <c r="O46" s="63"/>
    </row>
    <row r="47" spans="1:18" x14ac:dyDescent="0.2">
      <c r="B47" s="56"/>
    </row>
    <row r="48" spans="1:18" x14ac:dyDescent="0.2">
      <c r="A48" s="64" t="s">
        <v>203</v>
      </c>
      <c r="B48" s="4" t="s">
        <v>204</v>
      </c>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&amp;C&amp;"Arial,Bold"SCÉNARIO 3
HYPOTHÈSES RELATIVES AUX FLUX MONÉTAIRES&amp;R&amp;"Arial,Bold"ANNEXE D
Feuille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zoomScale="90" zoomScaleNormal="90" zoomScalePageLayoutView="120" workbookViewId="0">
      <selection activeCell="A40" sqref="A40"/>
    </sheetView>
  </sheetViews>
  <sheetFormatPr defaultColWidth="9.140625"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61" t="s">
        <v>189</v>
      </c>
      <c r="B1" s="161"/>
      <c r="C1" s="161"/>
      <c r="D1" s="161"/>
      <c r="E1" s="161"/>
      <c r="F1" s="161"/>
      <c r="G1" s="161"/>
      <c r="H1" s="161"/>
      <c r="I1" s="161"/>
      <c r="J1" s="161"/>
      <c r="K1" s="161"/>
      <c r="L1" s="161"/>
      <c r="M1" s="161"/>
      <c r="N1" s="161"/>
    </row>
    <row r="2" spans="1:16" x14ac:dyDescent="0.2">
      <c r="A2" s="162" t="s">
        <v>42</v>
      </c>
      <c r="B2" s="162"/>
      <c r="C2" s="161"/>
      <c r="D2" s="161"/>
      <c r="E2" s="161"/>
      <c r="F2" s="161"/>
      <c r="G2" s="161"/>
      <c r="H2" s="161"/>
      <c r="I2" s="161"/>
      <c r="J2" s="161"/>
      <c r="K2" s="161"/>
      <c r="L2" s="161"/>
      <c r="M2" s="161"/>
      <c r="N2" s="161"/>
    </row>
    <row r="4" spans="1:16" x14ac:dyDescent="0.2">
      <c r="A4" s="2" t="s">
        <v>219</v>
      </c>
    </row>
    <row r="6" spans="1:16" x14ac:dyDescent="0.2">
      <c r="A6" s="1" t="s">
        <v>114</v>
      </c>
      <c r="B6" s="1">
        <f>'ANNX D feuille 2'!C6</f>
        <v>2016</v>
      </c>
      <c r="C6" s="1">
        <f>'ANNX D feuille 2'!D6</f>
        <v>2017</v>
      </c>
      <c r="D6" s="1">
        <f>'ANNX D feuille 2'!E6</f>
        <v>2018</v>
      </c>
      <c r="E6" s="1">
        <f>'ANNX D feuille 2'!F6</f>
        <v>2019</v>
      </c>
      <c r="F6" s="1">
        <f>'ANNX D feuille 2'!G6</f>
        <v>2020</v>
      </c>
      <c r="G6" s="1">
        <f>'ANNX D feuille 2'!H6</f>
        <v>2021</v>
      </c>
      <c r="H6" s="1">
        <f>'ANNX D feuille 2'!I6</f>
        <v>2022</v>
      </c>
      <c r="I6" s="1">
        <f>'ANNX D feuille 2'!J6</f>
        <v>2023</v>
      </c>
      <c r="J6" s="1">
        <f>'ANNX D feuille 2'!K6</f>
        <v>2024</v>
      </c>
      <c r="K6" s="1">
        <f>'ANNX D feuille 2'!L6</f>
        <v>2025</v>
      </c>
      <c r="L6" s="1">
        <f>'ANNX D feuille 2'!M6</f>
        <v>2026</v>
      </c>
      <c r="M6" s="5" t="s">
        <v>1</v>
      </c>
    </row>
    <row r="8" spans="1:16" x14ac:dyDescent="0.2">
      <c r="A8" s="3" t="s">
        <v>115</v>
      </c>
    </row>
    <row r="9" spans="1:16" x14ac:dyDescent="0.2">
      <c r="A9" s="4" t="s">
        <v>116</v>
      </c>
      <c r="B9" s="56">
        <f>ROUND('ANNX D feuille 2'!$B9*'ANNX D feuille 2'!C9,0)</f>
        <v>52200</v>
      </c>
      <c r="C9" s="56">
        <f>ROUND('ANNX D feuille 2'!$B9*'ANNX D feuille 2'!D9,0)</f>
        <v>32250</v>
      </c>
      <c r="D9" s="56">
        <f>ROUND('ANNX D feuille 2'!$B9*'ANNX D feuille 2'!E9,0)</f>
        <v>22500</v>
      </c>
      <c r="E9" s="56">
        <f>ROUND('ANNX D feuille 2'!$B9*'ANNX D feuille 2'!F9,0)</f>
        <v>14250</v>
      </c>
      <c r="F9" s="56">
        <f>ROUND('ANNX D feuille 2'!$B9*'ANNX D feuille 2'!G9,0)</f>
        <v>11400</v>
      </c>
      <c r="G9" s="56">
        <f>ROUND('ANNX D feuille 2'!$B9*'ANNX D feuille 2'!H9,0)</f>
        <v>6750</v>
      </c>
      <c r="H9" s="56">
        <f>ROUND('ANNX D feuille 2'!$B9*'ANNX D feuille 2'!I9,0)</f>
        <v>5250</v>
      </c>
      <c r="I9" s="56">
        <f>ROUND('ANNX D feuille 2'!$B9*'ANNX D feuille 2'!J9,0)</f>
        <v>3000</v>
      </c>
      <c r="J9" s="56">
        <f>ROUND('ANNX D feuille 2'!$B9*'ANNX D feuille 2'!K9,0)</f>
        <v>2250</v>
      </c>
      <c r="K9" s="56">
        <f>ROUND('ANNX D feuille 2'!$B9*'ANNX D feuille 2'!L9,0)</f>
        <v>150</v>
      </c>
      <c r="L9" s="56">
        <f>ROUND('ANNX D feuille 2'!$B9*'ANNX D feuille 2'!M9,0)</f>
        <v>0</v>
      </c>
      <c r="M9" s="56">
        <f>SUM(B9:L9)</f>
        <v>150000</v>
      </c>
      <c r="O9" s="56">
        <f>'ANNX D feuille 2'!B9</f>
        <v>150000</v>
      </c>
      <c r="P9" s="56">
        <f t="shared" ref="P9:P17" si="0">M9-O9</f>
        <v>0</v>
      </c>
    </row>
    <row r="10" spans="1:16" x14ac:dyDescent="0.2">
      <c r="A10" s="4" t="s">
        <v>117</v>
      </c>
      <c r="B10" s="56">
        <f>ROUND('ANNX D feuille 2'!$B10*'ANNX D feuille 2'!C10,0)</f>
        <v>15420</v>
      </c>
      <c r="C10" s="56">
        <f>ROUND('ANNX D feuille 2'!$B10*'ANNX D feuille 2'!D10,0)</f>
        <v>11220</v>
      </c>
      <c r="D10" s="56">
        <f>ROUND('ANNX D feuille 2'!$B10*'ANNX D feuille 2'!E10,0)</f>
        <v>9180</v>
      </c>
      <c r="E10" s="56">
        <f>ROUND('ANNX D feuille 2'!$B10*'ANNX D feuille 2'!F10,0)</f>
        <v>7500</v>
      </c>
      <c r="F10" s="56">
        <f>ROUND('ANNX D feuille 2'!$B10*'ANNX D feuille 2'!G10,0)</f>
        <v>6300</v>
      </c>
      <c r="G10" s="56">
        <f>ROUND('ANNX D feuille 2'!$B10*'ANNX D feuille 2'!H10,0)</f>
        <v>4800</v>
      </c>
      <c r="H10" s="56">
        <f>ROUND('ANNX D feuille 2'!$B10*'ANNX D feuille 2'!I10,0)</f>
        <v>3000</v>
      </c>
      <c r="I10" s="56">
        <f>ROUND('ANNX D feuille 2'!$B10*'ANNX D feuille 2'!J10,0)</f>
        <v>1800</v>
      </c>
      <c r="J10" s="56">
        <f>ROUND('ANNX D feuille 2'!$B10*'ANNX D feuille 2'!K10,0)</f>
        <v>600</v>
      </c>
      <c r="K10" s="56">
        <f>ROUND('ANNX D feuille 2'!$B10*'ANNX D feuille 2'!L10,0)</f>
        <v>180</v>
      </c>
      <c r="L10" s="56">
        <f>ROUND('ANNX D feuille 2'!$B10*'ANNX D feuille 2'!M10,0)</f>
        <v>0</v>
      </c>
      <c r="M10" s="56">
        <f>SUM(B10:L10)</f>
        <v>60000</v>
      </c>
      <c r="O10" s="56">
        <f>'ANNX D feuille 2'!B10</f>
        <v>60000</v>
      </c>
      <c r="P10" s="56">
        <f t="shared" si="0"/>
        <v>0</v>
      </c>
    </row>
    <row r="11" spans="1:16" x14ac:dyDescent="0.2">
      <c r="A11" s="4" t="s">
        <v>118</v>
      </c>
      <c r="B11" s="56">
        <f>ROUND('ANNX D feuille 2'!$B11*'ANNX D feuille 2'!C11,0)</f>
        <v>18000</v>
      </c>
      <c r="C11" s="56">
        <f>ROUND('ANNX D feuille 2'!$B11*'ANNX D feuille 2'!D11,0)</f>
        <v>8000</v>
      </c>
      <c r="D11" s="56">
        <f>ROUND('ANNX D feuille 2'!$B11*'ANNX D feuille 2'!E11,0)</f>
        <v>6000</v>
      </c>
      <c r="E11" s="56">
        <f>ROUND('ANNX D feuille 2'!$B11*'ANNX D feuille 2'!F11,0)</f>
        <v>4000</v>
      </c>
      <c r="F11" s="56">
        <f>ROUND('ANNX D feuille 2'!$B11*'ANNX D feuille 2'!G11,0)</f>
        <v>3000</v>
      </c>
      <c r="G11" s="56">
        <f>ROUND('ANNX D feuille 2'!$B11*'ANNX D feuille 2'!H11,0)</f>
        <v>800</v>
      </c>
      <c r="H11" s="56">
        <f>ROUND('ANNX D feuille 2'!$B11*'ANNX D feuille 2'!I11,0)</f>
        <v>200</v>
      </c>
      <c r="I11" s="56">
        <f>ROUND('ANNX D feuille 2'!$B11*'ANNX D feuille 2'!J11,0)</f>
        <v>0</v>
      </c>
      <c r="J11" s="56">
        <f>ROUND('ANNX D feuille 2'!$B11*'ANNX D feuille 2'!K11,0)</f>
        <v>0</v>
      </c>
      <c r="K11" s="56">
        <f>ROUND('ANNX D feuille 2'!$B11*'ANNX D feuille 2'!L11,0)</f>
        <v>0</v>
      </c>
      <c r="L11" s="56">
        <f>ROUND('ANNX D feuille 2'!$B11*'ANNX D feuille 2'!M11,0)</f>
        <v>0</v>
      </c>
      <c r="M11" s="56">
        <f>SUM(B11:L11)</f>
        <v>40000</v>
      </c>
      <c r="O11" s="56">
        <f>'ANNX D feuille 2'!B11</f>
        <v>40000</v>
      </c>
      <c r="P11" s="56">
        <f t="shared" si="0"/>
        <v>0</v>
      </c>
    </row>
    <row r="12" spans="1:16" x14ac:dyDescent="0.2">
      <c r="A12" s="4" t="s">
        <v>119</v>
      </c>
      <c r="B12" s="56">
        <f>ROUND('ANNX D feuille 2'!$B12*'ANNX D feuille 2'!C12,0)</f>
        <v>11760</v>
      </c>
      <c r="C12" s="56">
        <f>ROUND('ANNX D feuille 2'!$B12*'ANNX D feuille 2'!D12,0)</f>
        <v>4680</v>
      </c>
      <c r="D12" s="56">
        <f>ROUND('ANNX D feuille 2'!$B12*'ANNX D feuille 2'!E12,0)</f>
        <v>2240</v>
      </c>
      <c r="E12" s="56">
        <f>ROUND('ANNX D feuille 2'!$B12*'ANNX D feuille 2'!F12,0)</f>
        <v>580</v>
      </c>
      <c r="F12" s="56">
        <f>ROUND('ANNX D feuille 2'!$B12*'ANNX D feuille 2'!G12,0)</f>
        <v>380</v>
      </c>
      <c r="G12" s="56">
        <f>ROUND('ANNX D feuille 2'!$B12*'ANNX D feuille 2'!H12,0)</f>
        <v>260</v>
      </c>
      <c r="H12" s="56">
        <f>ROUND('ANNX D feuille 2'!$B12*'ANNX D feuille 2'!I12,0)</f>
        <v>100</v>
      </c>
      <c r="I12" s="56">
        <f>ROUND('ANNX D feuille 2'!$B12*'ANNX D feuille 2'!J12,0)</f>
        <v>0</v>
      </c>
      <c r="J12" s="56">
        <f>ROUND('ANNX D feuille 2'!$B12*'ANNX D feuille 2'!K12,0)</f>
        <v>0</v>
      </c>
      <c r="K12" s="56">
        <f>ROUND('ANNX D feuille 2'!$B12*'ANNX D feuille 2'!L12,0)</f>
        <v>0</v>
      </c>
      <c r="L12" s="56">
        <f>ROUND('ANNX D feuille 2'!$B12*'ANNX D feuille 2'!M12,0)</f>
        <v>0</v>
      </c>
      <c r="M12" s="56">
        <f>SUM(B12:L12)</f>
        <v>20000</v>
      </c>
      <c r="O12" s="56">
        <f>'ANNX D feuille 2'!B12</f>
        <v>20000</v>
      </c>
      <c r="P12" s="56">
        <f t="shared" si="0"/>
        <v>0</v>
      </c>
    </row>
    <row r="13" spans="1:16" x14ac:dyDescent="0.2">
      <c r="A13" s="6" t="s">
        <v>122</v>
      </c>
      <c r="B13" s="58">
        <f>ROUND('ANNX D feuille 2'!$B13*'ANNX D feuille 2'!C13,0)</f>
        <v>4280</v>
      </c>
      <c r="C13" s="58">
        <f>ROUND('ANNX D feuille 2'!$B13*'ANNX D feuille 2'!D13,0)</f>
        <v>340</v>
      </c>
      <c r="D13" s="58">
        <f>ROUND('ANNX D feuille 2'!$B13*'ANNX D feuille 2'!E13,0)</f>
        <v>225</v>
      </c>
      <c r="E13" s="58">
        <f>ROUND('ANNX D feuille 2'!$B13*'ANNX D feuille 2'!F13,0)</f>
        <v>125</v>
      </c>
      <c r="F13" s="58">
        <f>ROUND('ANNX D feuille 2'!$B13*'ANNX D feuille 2'!G13,0)</f>
        <v>30</v>
      </c>
      <c r="G13" s="58">
        <f>ROUND('ANNX D feuille 2'!$B13*'ANNX D feuille 2'!H13,0)</f>
        <v>0</v>
      </c>
      <c r="H13" s="58">
        <f>ROUND('ANNX D feuille 2'!$B13*'ANNX D feuille 2'!I13,0)</f>
        <v>0</v>
      </c>
      <c r="I13" s="58">
        <f>ROUND('ANNX D feuille 2'!$B13*'ANNX D feuille 2'!J13,0)</f>
        <v>0</v>
      </c>
      <c r="J13" s="58">
        <f>ROUND('ANNX D feuille 2'!$B13*'ANNX D feuille 2'!K13,0)</f>
        <v>0</v>
      </c>
      <c r="K13" s="58">
        <f>ROUND('ANNX D feuille 2'!$B13*'ANNX D feuille 2'!L13,0)</f>
        <v>0</v>
      </c>
      <c r="L13" s="58">
        <f>ROUND('ANNX D feuille 2'!$B13*'ANNX D feuille 2'!M13,0)</f>
        <v>0</v>
      </c>
      <c r="M13" s="58">
        <f>SUM(B13:L13)</f>
        <v>5000</v>
      </c>
      <c r="O13" s="56">
        <f>'ANNX D feuille 2'!B13</f>
        <v>5000</v>
      </c>
      <c r="P13" s="56">
        <f t="shared" si="0"/>
        <v>0</v>
      </c>
    </row>
    <row r="14" spans="1:16" x14ac:dyDescent="0.2">
      <c r="A14" s="131" t="s">
        <v>224</v>
      </c>
      <c r="B14" s="56">
        <f t="shared" ref="B14:M14" si="1">SUM(B9:B13)</f>
        <v>101660</v>
      </c>
      <c r="C14" s="56">
        <f t="shared" si="1"/>
        <v>56490</v>
      </c>
      <c r="D14" s="56">
        <f t="shared" si="1"/>
        <v>40145</v>
      </c>
      <c r="E14" s="56">
        <f t="shared" si="1"/>
        <v>26455</v>
      </c>
      <c r="F14" s="56">
        <f t="shared" si="1"/>
        <v>21110</v>
      </c>
      <c r="G14" s="56">
        <f t="shared" si="1"/>
        <v>12610</v>
      </c>
      <c r="H14" s="56">
        <f t="shared" si="1"/>
        <v>8550</v>
      </c>
      <c r="I14" s="56">
        <f t="shared" si="1"/>
        <v>4800</v>
      </c>
      <c r="J14" s="56">
        <f t="shared" si="1"/>
        <v>2850</v>
      </c>
      <c r="K14" s="56">
        <f t="shared" si="1"/>
        <v>330</v>
      </c>
      <c r="L14" s="56">
        <f t="shared" si="1"/>
        <v>0</v>
      </c>
      <c r="M14" s="56">
        <f t="shared" si="1"/>
        <v>275000</v>
      </c>
      <c r="O14" s="56">
        <f>'ANNX D feuille 2'!B14</f>
        <v>275000</v>
      </c>
      <c r="P14" s="56">
        <f t="shared" si="0"/>
        <v>0</v>
      </c>
    </row>
    <row r="15" spans="1:16" x14ac:dyDescent="0.2">
      <c r="A15" s="131" t="s">
        <v>225</v>
      </c>
      <c r="B15" s="56">
        <f>ROUND('ANNX D feuille 2'!$B15*'ANNX D feuille 2'!C15,0)</f>
        <v>8415</v>
      </c>
      <c r="C15" s="56">
        <f>ROUND('ANNX D feuille 2'!$B15*'ANNX D feuille 2'!D15,0)</f>
        <v>2895</v>
      </c>
      <c r="D15" s="56">
        <f>ROUND('ANNX D feuille 2'!$B15*'ANNX D feuille 2'!E15,0)</f>
        <v>1575</v>
      </c>
      <c r="E15" s="56">
        <f>ROUND('ANNX D feuille 2'!$B15*'ANNX D feuille 2'!F15,0)</f>
        <v>945</v>
      </c>
      <c r="F15" s="56">
        <f>ROUND('ANNX D feuille 2'!$B15*'ANNX D feuille 2'!G15,0)</f>
        <v>555</v>
      </c>
      <c r="G15" s="56">
        <f>ROUND('ANNX D feuille 2'!$B15*'ANNX D feuille 2'!H15,0)</f>
        <v>315</v>
      </c>
      <c r="H15" s="56">
        <f>ROUND('ANNX D feuille 2'!$B15*'ANNX D feuille 2'!I15,0)</f>
        <v>165</v>
      </c>
      <c r="I15" s="56">
        <f>ROUND('ANNX D feuille 2'!$B15*'ANNX D feuille 2'!J15,0)</f>
        <v>75</v>
      </c>
      <c r="J15" s="56">
        <f>ROUND('ANNX D feuille 2'!$B15*'ANNX D feuille 2'!K15,0)</f>
        <v>45</v>
      </c>
      <c r="K15" s="56">
        <f>ROUND('ANNX D feuille 2'!$B15*'ANNX D feuille 2'!L15,0)</f>
        <v>15</v>
      </c>
      <c r="L15" s="56">
        <f>ROUND('ANNX D feuille 2'!$B15*'ANNX D feuille 2'!M15,0)</f>
        <v>0</v>
      </c>
      <c r="M15" s="56">
        <f>SUM(B15:L15)</f>
        <v>15000</v>
      </c>
      <c r="O15" s="56">
        <f>'ANNX D feuille 2'!B15</f>
        <v>15000</v>
      </c>
      <c r="P15" s="56">
        <f t="shared" si="0"/>
        <v>0</v>
      </c>
    </row>
    <row r="16" spans="1:16" x14ac:dyDescent="0.2">
      <c r="A16" s="6" t="s">
        <v>120</v>
      </c>
      <c r="B16" s="58">
        <f>ROUND('ANNX D feuille 2'!$B16*'ANNX D feuille 2'!C16,0)</f>
        <v>0</v>
      </c>
      <c r="C16" s="58">
        <f>ROUND('ANNX D feuille 2'!$B16*'ANNX D feuille 2'!D16,0)</f>
        <v>0</v>
      </c>
      <c r="D16" s="58">
        <f>ROUND('ANNX D feuille 2'!$B16*'ANNX D feuille 2'!E16,0)</f>
        <v>0</v>
      </c>
      <c r="E16" s="58">
        <f>ROUND('ANNX D feuille 2'!$B16*'ANNX D feuille 2'!F16,0)</f>
        <v>0</v>
      </c>
      <c r="F16" s="58">
        <f>ROUND('ANNX D feuille 2'!$B16*'ANNX D feuille 2'!G16,0)</f>
        <v>0</v>
      </c>
      <c r="G16" s="58">
        <f>ROUND('ANNX D feuille 2'!$B16*'ANNX D feuille 2'!H16,0)</f>
        <v>0</v>
      </c>
      <c r="H16" s="58">
        <f>ROUND('ANNX D feuille 2'!$B16*'ANNX D feuille 2'!I16,0)</f>
        <v>0</v>
      </c>
      <c r="I16" s="58">
        <f>ROUND('ANNX D feuille 2'!$B16*'ANNX D feuille 2'!J16,0)</f>
        <v>0</v>
      </c>
      <c r="J16" s="58">
        <f>ROUND('ANNX D feuille 2'!$B16*'ANNX D feuille 2'!K16,0)</f>
        <v>0</v>
      </c>
      <c r="K16" s="58">
        <f>ROUND('ANNX D feuille 2'!$B16*'ANNX D feuille 2'!L16,0)</f>
        <v>0</v>
      </c>
      <c r="L16" s="58">
        <f>ROUND('ANNX D feuille 2'!$B16*'ANNX D feuille 2'!M16,0)</f>
        <v>0</v>
      </c>
      <c r="M16" s="58">
        <f>SUM(B16:L16)</f>
        <v>0</v>
      </c>
      <c r="O16" s="56">
        <f>'ANNX D feuille 2'!B16</f>
        <v>0</v>
      </c>
      <c r="P16" s="56">
        <f t="shared" si="0"/>
        <v>0</v>
      </c>
    </row>
    <row r="17" spans="1:16" x14ac:dyDescent="0.2">
      <c r="A17" s="4" t="s">
        <v>115</v>
      </c>
      <c r="B17" s="56">
        <f t="shared" ref="B17:M17" si="2">SUM(B14:B16)</f>
        <v>110075</v>
      </c>
      <c r="C17" s="56">
        <f t="shared" si="2"/>
        <v>59385</v>
      </c>
      <c r="D17" s="56">
        <f t="shared" si="2"/>
        <v>41720</v>
      </c>
      <c r="E17" s="56">
        <f t="shared" si="2"/>
        <v>27400</v>
      </c>
      <c r="F17" s="56">
        <f t="shared" si="2"/>
        <v>21665</v>
      </c>
      <c r="G17" s="56">
        <f t="shared" si="2"/>
        <v>12925</v>
      </c>
      <c r="H17" s="56">
        <f t="shared" si="2"/>
        <v>8715</v>
      </c>
      <c r="I17" s="56">
        <f t="shared" si="2"/>
        <v>4875</v>
      </c>
      <c r="J17" s="56">
        <f t="shared" si="2"/>
        <v>2895</v>
      </c>
      <c r="K17" s="56">
        <f t="shared" si="2"/>
        <v>345</v>
      </c>
      <c r="L17" s="56">
        <f t="shared" si="2"/>
        <v>0</v>
      </c>
      <c r="M17" s="56">
        <f t="shared" si="2"/>
        <v>290000</v>
      </c>
      <c r="O17" s="56">
        <f>'ANNX D feuille 2'!B17</f>
        <v>290000</v>
      </c>
      <c r="P17" s="56">
        <f t="shared" si="0"/>
        <v>0</v>
      </c>
    </row>
    <row r="18" spans="1:16" x14ac:dyDescent="0.2">
      <c r="B18" s="56"/>
      <c r="C18" s="56"/>
      <c r="D18" s="56"/>
      <c r="E18" s="56"/>
      <c r="F18" s="56"/>
      <c r="G18" s="56"/>
      <c r="H18" s="56"/>
      <c r="I18" s="56"/>
      <c r="J18" s="56"/>
      <c r="K18" s="56"/>
      <c r="L18" s="56"/>
      <c r="M18" s="56"/>
      <c r="O18" s="56" t="s">
        <v>0</v>
      </c>
    </row>
    <row r="19" spans="1:16" x14ac:dyDescent="0.2">
      <c r="A19" s="3" t="s">
        <v>121</v>
      </c>
      <c r="B19" s="56"/>
      <c r="C19" s="56"/>
      <c r="D19" s="56"/>
      <c r="E19" s="56"/>
      <c r="F19" s="56"/>
      <c r="G19" s="56"/>
      <c r="H19" s="56"/>
      <c r="I19" s="56"/>
      <c r="J19" s="56"/>
      <c r="K19" s="56"/>
      <c r="L19" s="56"/>
      <c r="M19" s="56"/>
      <c r="O19" s="56" t="s">
        <v>0</v>
      </c>
    </row>
    <row r="20" spans="1:16" x14ac:dyDescent="0.2">
      <c r="A20" s="4" t="s">
        <v>116</v>
      </c>
      <c r="B20" s="56">
        <f>ROUND('ANNX D feuille 2'!$B20*'ANNX D feuille 2'!C20,0)</f>
        <v>3500</v>
      </c>
      <c r="C20" s="56">
        <f>ROUND('ANNX D feuille 2'!$B20*'ANNX D feuille 2'!D20,0)</f>
        <v>2290</v>
      </c>
      <c r="D20" s="56">
        <f>ROUND('ANNX D feuille 2'!$B20*'ANNX D feuille 2'!E20,0)</f>
        <v>1480</v>
      </c>
      <c r="E20" s="56">
        <f>ROUND('ANNX D feuille 2'!$B20*'ANNX D feuille 2'!F20,0)</f>
        <v>1210</v>
      </c>
      <c r="F20" s="56">
        <f>ROUND('ANNX D feuille 2'!$B20*'ANNX D feuille 2'!G20,0)</f>
        <v>800</v>
      </c>
      <c r="G20" s="56">
        <f>ROUND('ANNX D feuille 2'!$B20*'ANNX D feuille 2'!H20,0)</f>
        <v>410</v>
      </c>
      <c r="H20" s="56">
        <f>ROUND('ANNX D feuille 2'!$B20*'ANNX D feuille 2'!I20,0)</f>
        <v>100</v>
      </c>
      <c r="I20" s="56">
        <f>ROUND('ANNX D feuille 2'!$B20*'ANNX D feuille 2'!J20,0)</f>
        <v>80</v>
      </c>
      <c r="J20" s="56">
        <f>ROUND('ANNX D feuille 2'!$B20*'ANNX D feuille 2'!K20,0)</f>
        <v>70</v>
      </c>
      <c r="K20" s="56">
        <f>ROUND('ANNX D feuille 2'!$B20*'ANNX D feuille 2'!L20,0)</f>
        <v>40</v>
      </c>
      <c r="L20" s="56">
        <f>ROUND('ANNX D feuille 2'!$B20*'ANNX D feuille 2'!M20,0)</f>
        <v>20</v>
      </c>
      <c r="M20" s="56">
        <f>SUM(B20:L20)</f>
        <v>10000</v>
      </c>
      <c r="O20" s="56">
        <f>'ANNX D feuille 2'!B20</f>
        <v>10000</v>
      </c>
      <c r="P20" s="56">
        <f t="shared" ref="P20:P28" si="3">M20-O20</f>
        <v>0</v>
      </c>
    </row>
    <row r="21" spans="1:16" x14ac:dyDescent="0.2">
      <c r="A21" s="4" t="s">
        <v>117</v>
      </c>
      <c r="B21" s="56">
        <f>ROUND('ANNX D feuille 2'!$B21*'ANNX D feuille 2'!C21,0)</f>
        <v>2032</v>
      </c>
      <c r="C21" s="56">
        <f>ROUND('ANNX D feuille 2'!$B21*'ANNX D feuille 2'!D21,0)</f>
        <v>3672</v>
      </c>
      <c r="D21" s="56">
        <f>ROUND('ANNX D feuille 2'!$B21*'ANNX D feuille 2'!E21,0)</f>
        <v>1056</v>
      </c>
      <c r="E21" s="56">
        <f>ROUND('ANNX D feuille 2'!$B21*'ANNX D feuille 2'!F21,0)</f>
        <v>424</v>
      </c>
      <c r="F21" s="56">
        <f>ROUND('ANNX D feuille 2'!$B21*'ANNX D feuille 2'!G21,0)</f>
        <v>424</v>
      </c>
      <c r="G21" s="56">
        <f>ROUND('ANNX D feuille 2'!$B21*'ANNX D feuille 2'!H21,0)</f>
        <v>216</v>
      </c>
      <c r="H21" s="56">
        <f>ROUND('ANNX D feuille 2'!$B21*'ANNX D feuille 2'!I21,0)</f>
        <v>120</v>
      </c>
      <c r="I21" s="56">
        <f>ROUND('ANNX D feuille 2'!$B21*'ANNX D feuille 2'!J21,0)</f>
        <v>56</v>
      </c>
      <c r="J21" s="56">
        <f>ROUND('ANNX D feuille 2'!$B21*'ANNX D feuille 2'!K21,0)</f>
        <v>0</v>
      </c>
      <c r="K21" s="56">
        <f>ROUND('ANNX D feuille 2'!$B21*'ANNX D feuille 2'!L21,0)</f>
        <v>0</v>
      </c>
      <c r="L21" s="56">
        <f>ROUND('ANNX D feuille 2'!$B21*'ANNX D feuille 2'!M21,0)</f>
        <v>0</v>
      </c>
      <c r="M21" s="56">
        <f>SUM(B21:L21)</f>
        <v>8000</v>
      </c>
      <c r="O21" s="56">
        <f>'ANNX D feuille 2'!B21</f>
        <v>8000</v>
      </c>
      <c r="P21" s="56">
        <f t="shared" si="3"/>
        <v>0</v>
      </c>
    </row>
    <row r="22" spans="1:16" x14ac:dyDescent="0.2">
      <c r="A22" s="4" t="s">
        <v>118</v>
      </c>
      <c r="B22" s="56">
        <f>ROUND('ANNX D feuille 2'!$B22*'ANNX D feuille 2'!C22,0)</f>
        <v>408</v>
      </c>
      <c r="C22" s="56">
        <f>ROUND('ANNX D feuille 2'!$B22*'ANNX D feuille 2'!D22,0)</f>
        <v>1389</v>
      </c>
      <c r="D22" s="56">
        <f>ROUND('ANNX D feuille 2'!$B22*'ANNX D feuille 2'!E22,0)</f>
        <v>723</v>
      </c>
      <c r="E22" s="56">
        <f>ROUND('ANNX D feuille 2'!$B22*'ANNX D feuille 2'!F22,0)</f>
        <v>219</v>
      </c>
      <c r="F22" s="56">
        <f>ROUND('ANNX D feuille 2'!$B22*'ANNX D feuille 2'!G22,0)</f>
        <v>105</v>
      </c>
      <c r="G22" s="56">
        <f>ROUND('ANNX D feuille 2'!$B22*'ANNX D feuille 2'!H22,0)</f>
        <v>78</v>
      </c>
      <c r="H22" s="56">
        <f>ROUND('ANNX D feuille 2'!$B22*'ANNX D feuille 2'!I22,0)</f>
        <v>51</v>
      </c>
      <c r="I22" s="56">
        <f>ROUND('ANNX D feuille 2'!$B22*'ANNX D feuille 2'!J22,0)</f>
        <v>27</v>
      </c>
      <c r="J22" s="56">
        <f>ROUND('ANNX D feuille 2'!$B22*'ANNX D feuille 2'!K22,0)</f>
        <v>0</v>
      </c>
      <c r="K22" s="56">
        <f>ROUND('ANNX D feuille 2'!$B22*'ANNX D feuille 2'!L22,0)</f>
        <v>0</v>
      </c>
      <c r="L22" s="56">
        <f>ROUND('ANNX D feuille 2'!$B22*'ANNX D feuille 2'!M22,0)</f>
        <v>0</v>
      </c>
      <c r="M22" s="56">
        <f>SUM(B22:L22)</f>
        <v>3000</v>
      </c>
      <c r="O22" s="56">
        <f>'ANNX D feuille 2'!B22</f>
        <v>3000</v>
      </c>
      <c r="P22" s="56">
        <f t="shared" si="3"/>
        <v>0</v>
      </c>
    </row>
    <row r="23" spans="1:16" x14ac:dyDescent="0.2">
      <c r="A23" s="4" t="s">
        <v>119</v>
      </c>
      <c r="B23" s="56">
        <f>ROUND('ANNX D feuille 2'!$B23*'ANNX D feuille 2'!C23,0)</f>
        <v>1660</v>
      </c>
      <c r="C23" s="56">
        <f>ROUND('ANNX D feuille 2'!$B23*'ANNX D feuille 2'!D23,0)</f>
        <v>2005</v>
      </c>
      <c r="D23" s="56">
        <f>ROUND('ANNX D feuille 2'!$B23*'ANNX D feuille 2'!E23,0)</f>
        <v>735</v>
      </c>
      <c r="E23" s="56">
        <f>ROUND('ANNX D feuille 2'!$B23*'ANNX D feuille 2'!F23,0)</f>
        <v>345</v>
      </c>
      <c r="F23" s="56">
        <f>ROUND('ANNX D feuille 2'!$B23*'ANNX D feuille 2'!G23,0)</f>
        <v>100</v>
      </c>
      <c r="G23" s="56">
        <f>ROUND('ANNX D feuille 2'!$B23*'ANNX D feuille 2'!H23,0)</f>
        <v>80</v>
      </c>
      <c r="H23" s="56">
        <f>ROUND('ANNX D feuille 2'!$B23*'ANNX D feuille 2'!I23,0)</f>
        <v>40</v>
      </c>
      <c r="I23" s="56">
        <f>ROUND('ANNX D feuille 2'!$B23*'ANNX D feuille 2'!J23,0)</f>
        <v>35</v>
      </c>
      <c r="J23" s="56">
        <f>ROUND('ANNX D feuille 2'!$B23*'ANNX D feuille 2'!K23,0)</f>
        <v>0</v>
      </c>
      <c r="K23" s="56">
        <f>ROUND('ANNX D feuille 2'!$B23*'ANNX D feuille 2'!L23,0)</f>
        <v>0</v>
      </c>
      <c r="L23" s="56">
        <f>ROUND('ANNX D feuille 2'!$B23*'ANNX D feuille 2'!M23,0)</f>
        <v>0</v>
      </c>
      <c r="M23" s="56">
        <f>SUM(B23:L23)</f>
        <v>5000</v>
      </c>
      <c r="O23" s="56">
        <f>'ANNX D feuille 2'!B23</f>
        <v>5000</v>
      </c>
      <c r="P23" s="56">
        <f t="shared" si="3"/>
        <v>0</v>
      </c>
    </row>
    <row r="24" spans="1:16" x14ac:dyDescent="0.2">
      <c r="A24" s="6" t="s">
        <v>122</v>
      </c>
      <c r="B24" s="58">
        <f>ROUND('ANNX D feuille 2'!$B24*'ANNX D feuille 2'!C24,0)</f>
        <v>728</v>
      </c>
      <c r="C24" s="58">
        <f>ROUND('ANNX D feuille 2'!$B24*'ANNX D feuille 2'!D24,0)</f>
        <v>256</v>
      </c>
      <c r="D24" s="58">
        <f>ROUND('ANNX D feuille 2'!$B24*'ANNX D feuille 2'!E24,0)</f>
        <v>6</v>
      </c>
      <c r="E24" s="58">
        <f>ROUND('ANNX D feuille 2'!$B24*'ANNX D feuille 2'!F24,0)</f>
        <v>5</v>
      </c>
      <c r="F24" s="58">
        <f>ROUND('ANNX D feuille 2'!$B24*'ANNX D feuille 2'!G24,0)</f>
        <v>3</v>
      </c>
      <c r="G24" s="58">
        <f>ROUND('ANNX D feuille 2'!$B24*'ANNX D feuille 2'!H24,0)</f>
        <v>2</v>
      </c>
      <c r="H24" s="58">
        <f>ROUND('ANNX D feuille 2'!$B24*'ANNX D feuille 2'!I24,0)</f>
        <v>0</v>
      </c>
      <c r="I24" s="58">
        <f>ROUND('ANNX D feuille 2'!$B24*'ANNX D feuille 2'!J24,0)</f>
        <v>0</v>
      </c>
      <c r="J24" s="58">
        <f>ROUND('ANNX D feuille 2'!$B24*'ANNX D feuille 2'!K24,0)</f>
        <v>0</v>
      </c>
      <c r="K24" s="58">
        <f>ROUND('ANNX D feuille 2'!$B24*'ANNX D feuille 2'!L24,0)</f>
        <v>0</v>
      </c>
      <c r="L24" s="58">
        <f>ROUND('ANNX D feuille 2'!$B24*'ANNX D feuille 2'!M24,0)</f>
        <v>0</v>
      </c>
      <c r="M24" s="58">
        <f>SUM(B24:L24)</f>
        <v>1000</v>
      </c>
      <c r="O24" s="56">
        <f>'ANNX D feuille 2'!B24</f>
        <v>1000</v>
      </c>
      <c r="P24" s="56">
        <f t="shared" si="3"/>
        <v>0</v>
      </c>
    </row>
    <row r="25" spans="1:16" x14ac:dyDescent="0.2">
      <c r="A25" s="4" t="s">
        <v>239</v>
      </c>
      <c r="B25" s="56">
        <f t="shared" ref="B25:M25" si="4">SUM(B20:B24)</f>
        <v>8328</v>
      </c>
      <c r="C25" s="56">
        <f t="shared" si="4"/>
        <v>9612</v>
      </c>
      <c r="D25" s="56">
        <f t="shared" si="4"/>
        <v>4000</v>
      </c>
      <c r="E25" s="56">
        <f t="shared" si="4"/>
        <v>2203</v>
      </c>
      <c r="F25" s="56">
        <f t="shared" si="4"/>
        <v>1432</v>
      </c>
      <c r="G25" s="56">
        <f t="shared" si="4"/>
        <v>786</v>
      </c>
      <c r="H25" s="56">
        <f t="shared" si="4"/>
        <v>311</v>
      </c>
      <c r="I25" s="56">
        <f t="shared" si="4"/>
        <v>198</v>
      </c>
      <c r="J25" s="56">
        <f t="shared" si="4"/>
        <v>70</v>
      </c>
      <c r="K25" s="56">
        <f t="shared" si="4"/>
        <v>40</v>
      </c>
      <c r="L25" s="56">
        <f t="shared" si="4"/>
        <v>20</v>
      </c>
      <c r="M25" s="56">
        <f t="shared" si="4"/>
        <v>27000</v>
      </c>
      <c r="O25" s="56">
        <f>'ANNX D feuille 2'!B25</f>
        <v>27000</v>
      </c>
      <c r="P25" s="56">
        <f t="shared" si="3"/>
        <v>0</v>
      </c>
    </row>
    <row r="26" spans="1:16" x14ac:dyDescent="0.2">
      <c r="A26" s="4" t="s">
        <v>124</v>
      </c>
      <c r="B26" s="56">
        <f>ROUND('ANNX D feuille 2'!$B26*'ANNX D feuille 2'!C26,0)</f>
        <v>3000</v>
      </c>
      <c r="C26" s="56">
        <f>ROUND('ANNX D feuille 2'!$B26*'ANNX D feuille 2'!D26,0)</f>
        <v>0</v>
      </c>
      <c r="D26" s="56">
        <f>ROUND('ANNX D feuille 2'!$B26*'ANNX D feuille 2'!E26,0)</f>
        <v>0</v>
      </c>
      <c r="E26" s="56">
        <f>ROUND('ANNX D feuille 2'!$B26*'ANNX D feuille 2'!F26,0)</f>
        <v>0</v>
      </c>
      <c r="F26" s="56">
        <f>ROUND('ANNX D feuille 2'!$B26*'ANNX D feuille 2'!G26,0)</f>
        <v>0</v>
      </c>
      <c r="G26" s="56">
        <f>ROUND('ANNX D feuille 2'!$B26*'ANNX D feuille 2'!H26,0)</f>
        <v>0</v>
      </c>
      <c r="H26" s="56">
        <f>ROUND('ANNX D feuille 2'!$B26*'ANNX D feuille 2'!I26,0)</f>
        <v>0</v>
      </c>
      <c r="I26" s="56">
        <f>ROUND('ANNX D feuille 2'!$B26*'ANNX D feuille 2'!J26,0)</f>
        <v>0</v>
      </c>
      <c r="J26" s="56">
        <f>ROUND('ANNX D feuille 2'!$B26*'ANNX D feuille 2'!K26,0)</f>
        <v>0</v>
      </c>
      <c r="K26" s="56">
        <f>ROUND('ANNX D feuille 2'!$B26*'ANNX D feuille 2'!L26,0)</f>
        <v>0</v>
      </c>
      <c r="L26" s="56">
        <f>ROUND('ANNX D feuille 2'!$B26*'ANNX D feuille 2'!M26,0)</f>
        <v>0</v>
      </c>
      <c r="M26" s="56">
        <f>SUM(B26:L26)</f>
        <v>3000</v>
      </c>
      <c r="O26" s="56">
        <f>'ANNX D feuille 2'!B26</f>
        <v>3000</v>
      </c>
      <c r="P26" s="56">
        <f t="shared" si="3"/>
        <v>0</v>
      </c>
    </row>
    <row r="27" spans="1:16" x14ac:dyDescent="0.2">
      <c r="A27" s="6" t="s">
        <v>123</v>
      </c>
      <c r="B27" s="58">
        <f>ROUND('ANNX D feuille 2'!$B27*'ANNX D feuille 2'!C27,0)</f>
        <v>8625</v>
      </c>
      <c r="C27" s="58">
        <f>ROUND('ANNX D feuille 2'!$B27*'ANNX D feuille 2'!D27,0)</f>
        <v>2850</v>
      </c>
      <c r="D27" s="58">
        <f>ROUND('ANNX D feuille 2'!$B27*'ANNX D feuille 2'!E27,0)</f>
        <v>1530</v>
      </c>
      <c r="E27" s="58">
        <f>ROUND('ANNX D feuille 2'!$B27*'ANNX D feuille 2'!F27,0)</f>
        <v>870</v>
      </c>
      <c r="F27" s="58">
        <f>ROUND('ANNX D feuille 2'!$B27*'ANNX D feuille 2'!G27,0)</f>
        <v>525</v>
      </c>
      <c r="G27" s="58">
        <f>ROUND('ANNX D feuille 2'!$B27*'ANNX D feuille 2'!H27,0)</f>
        <v>300</v>
      </c>
      <c r="H27" s="58">
        <f>ROUND('ANNX D feuille 2'!$B27*'ANNX D feuille 2'!I27,0)</f>
        <v>165</v>
      </c>
      <c r="I27" s="58">
        <f>ROUND('ANNX D feuille 2'!$B27*'ANNX D feuille 2'!J27,0)</f>
        <v>75</v>
      </c>
      <c r="J27" s="58">
        <f>ROUND('ANNX D feuille 2'!$B27*'ANNX D feuille 2'!K27,0)</f>
        <v>45</v>
      </c>
      <c r="K27" s="58">
        <f>ROUND('ANNX D feuille 2'!$B27*'ANNX D feuille 2'!L27,0)</f>
        <v>15</v>
      </c>
      <c r="L27" s="58">
        <f>ROUND('ANNX D feuille 2'!$B27*'ANNX D feuille 2'!M27,0)</f>
        <v>0</v>
      </c>
      <c r="M27" s="58">
        <f>SUM(B27:L27)</f>
        <v>15000</v>
      </c>
      <c r="O27" s="56">
        <f>'ANNX D feuille 2'!B27</f>
        <v>15000</v>
      </c>
      <c r="P27" s="56">
        <f t="shared" si="3"/>
        <v>0</v>
      </c>
    </row>
    <row r="28" spans="1:16" x14ac:dyDescent="0.2">
      <c r="A28" s="4" t="s">
        <v>121</v>
      </c>
      <c r="B28" s="56">
        <f t="shared" ref="B28:M28" si="5">SUM(B25:B27)</f>
        <v>19953</v>
      </c>
      <c r="C28" s="56">
        <f t="shared" si="5"/>
        <v>12462</v>
      </c>
      <c r="D28" s="56">
        <f t="shared" si="5"/>
        <v>5530</v>
      </c>
      <c r="E28" s="56">
        <f t="shared" si="5"/>
        <v>3073</v>
      </c>
      <c r="F28" s="56">
        <f t="shared" si="5"/>
        <v>1957</v>
      </c>
      <c r="G28" s="56">
        <f t="shared" si="5"/>
        <v>1086</v>
      </c>
      <c r="H28" s="56">
        <f t="shared" si="5"/>
        <v>476</v>
      </c>
      <c r="I28" s="56">
        <f t="shared" si="5"/>
        <v>273</v>
      </c>
      <c r="J28" s="56">
        <f t="shared" si="5"/>
        <v>115</v>
      </c>
      <c r="K28" s="56">
        <f t="shared" si="5"/>
        <v>55</v>
      </c>
      <c r="L28" s="56">
        <f t="shared" si="5"/>
        <v>20</v>
      </c>
      <c r="M28" s="56">
        <f t="shared" si="5"/>
        <v>45000</v>
      </c>
      <c r="O28" s="56">
        <f>'ANNX D feuille 2'!B28</f>
        <v>45000</v>
      </c>
      <c r="P28" s="56">
        <f t="shared" si="3"/>
        <v>0</v>
      </c>
    </row>
    <row r="29" spans="1:16" ht="13.5" thickBot="1" x14ac:dyDescent="0.25">
      <c r="A29" s="59"/>
      <c r="B29" s="60"/>
      <c r="C29" s="60"/>
      <c r="D29" s="60"/>
      <c r="E29" s="60"/>
      <c r="F29" s="60"/>
      <c r="G29" s="60"/>
      <c r="H29" s="60"/>
      <c r="I29" s="60"/>
      <c r="J29" s="60"/>
      <c r="K29" s="60"/>
      <c r="L29" s="60"/>
      <c r="M29" s="60"/>
      <c r="O29" s="56"/>
      <c r="P29" s="56"/>
    </row>
    <row r="30" spans="1:16" ht="13.5" thickTop="1" x14ac:dyDescent="0.2">
      <c r="A30" s="1" t="s">
        <v>218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56">
        <f>'ANNX D feuille 2'!B30</f>
        <v>335000</v>
      </c>
      <c r="P30" s="56">
        <f>M30-O30</f>
        <v>0</v>
      </c>
    </row>
    <row r="31" spans="1:16" x14ac:dyDescent="0.2">
      <c r="O31" s="56" t="s">
        <v>0</v>
      </c>
    </row>
    <row r="32" spans="1:16" x14ac:dyDescent="0.2">
      <c r="O32" s="56" t="s">
        <v>0</v>
      </c>
    </row>
    <row r="33" spans="1:16" x14ac:dyDescent="0.2">
      <c r="A33" s="2" t="s">
        <v>131</v>
      </c>
      <c r="O33" s="56" t="s">
        <v>0</v>
      </c>
    </row>
    <row r="34" spans="1:16" x14ac:dyDescent="0.2">
      <c r="O34" s="56" t="s">
        <v>0</v>
      </c>
    </row>
    <row r="35" spans="1:16" x14ac:dyDescent="0.2">
      <c r="A35" s="1" t="str">
        <f>$A$6</f>
        <v>Années futures :</v>
      </c>
      <c r="B35" s="1">
        <f>'ANNX D feuille 2'!C6</f>
        <v>2016</v>
      </c>
      <c r="C35" s="1">
        <f>'ANNX D feuille 2'!D6</f>
        <v>2017</v>
      </c>
      <c r="D35" s="1">
        <f>'ANNX D feuille 2'!E6</f>
        <v>2018</v>
      </c>
      <c r="E35" s="1">
        <f>'ANNX D feuille 2'!F6</f>
        <v>2019</v>
      </c>
      <c r="F35" s="1">
        <f>'ANNX D feuille 2'!G6</f>
        <v>2020</v>
      </c>
      <c r="G35" s="1">
        <f>'ANNX D feuille 2'!H6</f>
        <v>2021</v>
      </c>
      <c r="H35" s="1">
        <f>'ANNX D feuille 2'!I6</f>
        <v>2022</v>
      </c>
      <c r="I35" s="1">
        <f>'ANNX D feuille 2'!J6</f>
        <v>2023</v>
      </c>
      <c r="J35" s="1">
        <f>'ANNX D feuille 2'!K6</f>
        <v>2024</v>
      </c>
      <c r="K35" s="1">
        <f>'ANNX D feuille 2'!L6</f>
        <v>2025</v>
      </c>
      <c r="L35" s="1">
        <f>'ANNX D feuille 2'!M6</f>
        <v>2026</v>
      </c>
      <c r="M35" s="5" t="s">
        <v>1</v>
      </c>
      <c r="O35" s="56" t="s">
        <v>0</v>
      </c>
    </row>
    <row r="36" spans="1:16" x14ac:dyDescent="0.2">
      <c r="O36" s="56" t="s">
        <v>0</v>
      </c>
    </row>
    <row r="37" spans="1:16" x14ac:dyDescent="0.2">
      <c r="A37" s="1" t="s">
        <v>132</v>
      </c>
      <c r="B37" s="56">
        <f>'ANNX D feuille 2'!C46</f>
        <v>130028.5</v>
      </c>
      <c r="C37" s="56">
        <f>'ANNX D feuille 2'!D46</f>
        <v>87732.5</v>
      </c>
      <c r="D37" s="56">
        <f>'ANNX D feuille 2'!E46</f>
        <v>54772.5</v>
      </c>
      <c r="E37" s="56">
        <f>'ANNX D feuille 2'!F46</f>
        <v>7064.5</v>
      </c>
      <c r="F37" s="56">
        <f>'ANNX D feuille 2'!G46</f>
        <v>23634.5</v>
      </c>
      <c r="G37" s="56">
        <f>'ANNX D feuille 2'!H46</f>
        <v>32032.5</v>
      </c>
      <c r="H37" s="56">
        <f>'ANNX D feuille 2'!I46</f>
        <v>892.49999999999989</v>
      </c>
      <c r="I37" s="56">
        <f>'ANNX D feuille 2'!J46</f>
        <v>35892.5</v>
      </c>
      <c r="J37" s="56">
        <f>'ANNX D feuille 2'!K46</f>
        <v>0</v>
      </c>
      <c r="K37" s="56">
        <f>'ANNX D feuille 2'!L46</f>
        <v>0</v>
      </c>
      <c r="L37" s="56">
        <f>'ANNX D feuille 2'!M46</f>
        <v>0</v>
      </c>
      <c r="M37" s="56">
        <f>SUM(B37:L37)</f>
        <v>372050</v>
      </c>
      <c r="O37" s="56"/>
      <c r="P37" s="56"/>
    </row>
    <row r="38" spans="1:16" ht="13.5" thickBot="1" x14ac:dyDescent="0.25">
      <c r="A38" s="59"/>
      <c r="B38" s="59"/>
      <c r="C38" s="59"/>
      <c r="D38" s="59"/>
      <c r="E38" s="59"/>
      <c r="F38" s="59"/>
      <c r="G38" s="59"/>
      <c r="H38" s="59"/>
      <c r="I38" s="59"/>
      <c r="J38" s="59"/>
      <c r="K38" s="59"/>
      <c r="L38" s="59"/>
      <c r="M38" s="59"/>
    </row>
    <row r="39" spans="1:16" ht="13.5" thickTop="1" x14ac:dyDescent="0.2"/>
    <row r="40" spans="1:16" x14ac:dyDescent="0.2">
      <c r="A40" s="131" t="s">
        <v>257</v>
      </c>
      <c r="B40" s="68">
        <f t="shared" ref="B40:M40" si="7">B37-B30</f>
        <v>0.5</v>
      </c>
      <c r="C40" s="68">
        <f t="shared" si="7"/>
        <v>15885.5</v>
      </c>
      <c r="D40" s="68">
        <f t="shared" si="7"/>
        <v>7522.5</v>
      </c>
      <c r="E40" s="68">
        <f t="shared" si="7"/>
        <v>-23408.5</v>
      </c>
      <c r="F40" s="68">
        <f t="shared" si="7"/>
        <v>12.5</v>
      </c>
      <c r="G40" s="68">
        <f t="shared" si="7"/>
        <v>18021.5</v>
      </c>
      <c r="H40" s="68">
        <f t="shared" si="7"/>
        <v>-8298.5</v>
      </c>
      <c r="I40" s="68">
        <f t="shared" si="7"/>
        <v>30744.5</v>
      </c>
      <c r="J40" s="68">
        <f t="shared" si="7"/>
        <v>-3010</v>
      </c>
      <c r="K40" s="68">
        <f t="shared" si="7"/>
        <v>-400</v>
      </c>
      <c r="L40" s="68">
        <f t="shared" si="7"/>
        <v>-20</v>
      </c>
      <c r="M40" s="68">
        <f t="shared" si="7"/>
        <v>37050</v>
      </c>
      <c r="O40" s="68"/>
      <c r="P40" s="56"/>
    </row>
    <row r="41" spans="1:16" x14ac:dyDescent="0.2">
      <c r="A41" s="4" t="s">
        <v>190</v>
      </c>
      <c r="B41" s="99">
        <f>B40</f>
        <v>0.5</v>
      </c>
      <c r="C41" s="99">
        <f t="shared" ref="C41:L41" si="8">B41+C40</f>
        <v>15886</v>
      </c>
      <c r="D41" s="68">
        <f t="shared" si="8"/>
        <v>23408.5</v>
      </c>
      <c r="E41" s="68">
        <f t="shared" si="8"/>
        <v>0</v>
      </c>
      <c r="F41" s="68">
        <f t="shared" si="8"/>
        <v>12.5</v>
      </c>
      <c r="G41" s="68">
        <f t="shared" si="8"/>
        <v>18034</v>
      </c>
      <c r="H41" s="68">
        <f t="shared" si="8"/>
        <v>9735.5</v>
      </c>
      <c r="I41" s="68">
        <f t="shared" si="8"/>
        <v>40480</v>
      </c>
      <c r="J41" s="68">
        <f t="shared" si="8"/>
        <v>37470</v>
      </c>
      <c r="K41" s="68">
        <f t="shared" si="8"/>
        <v>37070</v>
      </c>
      <c r="L41" s="68">
        <f t="shared" si="8"/>
        <v>37050</v>
      </c>
      <c r="M41" s="68"/>
    </row>
    <row r="43" spans="1:16" ht="15" customHeight="1" x14ac:dyDescent="0.2">
      <c r="A43" s="52" t="s">
        <v>133</v>
      </c>
      <c r="B43" s="163" t="str">
        <f>'ANNX A'!B74</f>
        <v>- pour toutes les périodes, les entrées de trésorerie provenant de l'actif dépassent de 37 050 $ le paiement net issu du passif des polices (environ le même montant qu'au scénario 1), et</v>
      </c>
      <c r="C43" s="163"/>
      <c r="D43" s="163"/>
      <c r="E43" s="163"/>
      <c r="F43" s="163"/>
      <c r="G43" s="163"/>
      <c r="H43" s="163"/>
      <c r="I43" s="163"/>
      <c r="J43" s="163"/>
      <c r="K43" s="163"/>
      <c r="L43" s="163"/>
      <c r="M43" s="163"/>
      <c r="N43" s="163"/>
    </row>
    <row r="44" spans="1:16" x14ac:dyDescent="0.2">
      <c r="B44" s="163" t="str">
        <f>'ANNX A'!B75</f>
        <v xml:space="preserve">- les fonds excédentaires cumulatifs (ou flux monétaires nets) sont positifs à toutes les périodes. </v>
      </c>
      <c r="C44" s="163"/>
      <c r="D44" s="163"/>
      <c r="E44" s="163"/>
      <c r="F44" s="163"/>
      <c r="G44" s="163"/>
      <c r="H44" s="163"/>
      <c r="I44" s="163"/>
      <c r="J44" s="163"/>
      <c r="K44" s="163"/>
      <c r="L44" s="163"/>
      <c r="M44" s="163"/>
    </row>
    <row r="45" spans="1:16" ht="24.75" customHeight="1" x14ac:dyDescent="0.2">
      <c r="B45" s="163" t="str">
        <f>'ANNX A'!B76</f>
        <v>- par conséquent, et sous réserve de la prise en compte d'autres renseignements pertinents, il est raisonnable de choisir le taux d'actualisation indiqué, calculé à la feuille 1 de l'annexe D.</v>
      </c>
      <c r="C45" s="163"/>
      <c r="D45" s="163"/>
      <c r="E45" s="163"/>
      <c r="F45" s="163"/>
      <c r="G45" s="163"/>
      <c r="H45" s="163"/>
      <c r="I45" s="163"/>
      <c r="J45" s="163"/>
      <c r="K45" s="163"/>
      <c r="L45" s="163"/>
      <c r="M45" s="163"/>
    </row>
    <row r="92" spans="2:2" x14ac:dyDescent="0.2">
      <c r="B92" s="56"/>
    </row>
    <row r="93" spans="2:2" x14ac:dyDescent="0.2">
      <c r="B93" s="56"/>
    </row>
    <row r="94" spans="2:2" x14ac:dyDescent="0.2">
      <c r="B94" s="56"/>
    </row>
  </sheetData>
  <sheetProtection sheet="1" objects="1" scenarios="1"/>
  <mergeCells count="5">
    <mergeCell ref="A1:N1"/>
    <mergeCell ref="A2:N2"/>
    <mergeCell ref="B45:M45"/>
    <mergeCell ref="B44:M44"/>
    <mergeCell ref="B43:N43"/>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&amp;C&amp;"Arial,Bold"SCÉNARIO 3
ÉVALUATION DELA COHÉRENCE DES FLUX MONÉTAIRES
&amp;R&amp;"Arial,Bold"ANNEXE D
Feuille 3</oddHeader>
    <oddFooter>&amp;L&amp;D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zoomScale="76" zoomScaleNormal="76" zoomScalePageLayoutView="110" workbookViewId="0">
      <selection activeCell="L15" sqref="L15"/>
    </sheetView>
  </sheetViews>
  <sheetFormatPr defaultColWidth="9.140625" defaultRowHeight="15" x14ac:dyDescent="0.25"/>
  <cols>
    <col min="1" max="1" width="13.7109375" style="71" customWidth="1"/>
    <col min="2" max="2" width="15.5703125" style="71" customWidth="1"/>
    <col min="3" max="3" width="16.28515625" style="71" customWidth="1"/>
    <col min="4" max="4" width="13.7109375" style="71" customWidth="1"/>
    <col min="5" max="5" width="10.42578125" style="71" customWidth="1"/>
    <col min="6" max="6" width="16.28515625" style="71" customWidth="1"/>
    <col min="7" max="8" width="13.7109375" style="71" customWidth="1"/>
    <col min="9" max="9" width="10.42578125" style="71" customWidth="1"/>
    <col min="10" max="11" width="14.85546875" style="71" customWidth="1"/>
    <col min="12" max="12" width="16.42578125" style="71" customWidth="1"/>
    <col min="13" max="13" width="15" style="71" customWidth="1"/>
    <col min="14" max="14" width="10.42578125" style="71" customWidth="1"/>
    <col min="15" max="15" width="16.42578125" style="121" customWidth="1"/>
    <col min="16" max="16" width="20.140625" style="121" bestFit="1" customWidth="1"/>
    <col min="17" max="17" width="13.5703125" style="121" bestFit="1" customWidth="1"/>
    <col min="18" max="18" width="19.140625" style="121" bestFit="1" customWidth="1"/>
    <col min="19" max="16384" width="9.140625" style="71"/>
  </cols>
  <sheetData>
    <row r="1" spans="1:18" x14ac:dyDescent="0.25">
      <c r="A1" s="164" t="s">
        <v>198</v>
      </c>
      <c r="B1" s="164"/>
      <c r="C1" s="164"/>
      <c r="D1" s="164"/>
      <c r="E1" s="164"/>
      <c r="F1" s="164"/>
      <c r="G1" s="164"/>
      <c r="H1" s="164"/>
      <c r="I1" s="164"/>
      <c r="J1" s="164"/>
      <c r="K1" s="164"/>
      <c r="L1" s="164"/>
      <c r="M1" s="164"/>
      <c r="N1" s="164"/>
      <c r="O1" s="164"/>
      <c r="P1" s="164"/>
      <c r="Q1" s="164"/>
      <c r="R1" s="164"/>
    </row>
    <row r="2" spans="1:18" x14ac:dyDescent="0.25">
      <c r="A2" s="165" t="s">
        <v>42</v>
      </c>
      <c r="B2" s="165"/>
      <c r="C2" s="165"/>
      <c r="D2" s="165"/>
      <c r="E2" s="165"/>
      <c r="F2" s="165"/>
      <c r="G2" s="165"/>
      <c r="H2" s="165"/>
      <c r="I2" s="165"/>
      <c r="J2" s="165"/>
      <c r="K2" s="165"/>
      <c r="L2" s="165"/>
      <c r="M2" s="165"/>
      <c r="N2" s="165"/>
      <c r="O2" s="165"/>
      <c r="P2" s="165"/>
      <c r="Q2" s="165"/>
      <c r="R2" s="165"/>
    </row>
    <row r="3" spans="1:18" x14ac:dyDescent="0.25">
      <c r="A3" s="72"/>
      <c r="B3" s="72"/>
      <c r="C3" s="72"/>
      <c r="D3" s="72"/>
      <c r="E3" s="72"/>
      <c r="F3" s="72"/>
      <c r="G3" s="72"/>
      <c r="H3" s="72"/>
      <c r="I3" s="72"/>
      <c r="J3" s="72"/>
      <c r="K3" s="72"/>
      <c r="L3" s="72"/>
      <c r="M3" s="72"/>
      <c r="N3" s="72"/>
      <c r="O3" s="106"/>
      <c r="P3" s="106"/>
      <c r="Q3" s="106"/>
      <c r="R3" s="106"/>
    </row>
    <row r="4" spans="1:18" x14ac:dyDescent="0.25">
      <c r="A4" s="166" t="s">
        <v>43</v>
      </c>
      <c r="B4" s="166"/>
      <c r="C4" s="166"/>
      <c r="D4" s="166"/>
      <c r="E4" s="166"/>
      <c r="F4" s="166"/>
      <c r="G4" s="166"/>
      <c r="H4" s="166"/>
      <c r="I4" s="166"/>
      <c r="J4" s="166"/>
      <c r="K4" s="166"/>
      <c r="L4" s="166"/>
      <c r="M4" s="166"/>
      <c r="N4" s="166"/>
      <c r="O4" s="166"/>
      <c r="P4" s="166"/>
      <c r="Q4" s="166"/>
      <c r="R4" s="166"/>
    </row>
    <row r="5" spans="1:18" x14ac:dyDescent="0.25">
      <c r="A5" s="73"/>
      <c r="B5" s="73"/>
      <c r="C5" s="73"/>
      <c r="D5" s="73"/>
      <c r="E5" s="73"/>
      <c r="F5" s="73"/>
      <c r="G5" s="73"/>
      <c r="H5" s="73"/>
      <c r="I5" s="73"/>
      <c r="J5" s="73"/>
      <c r="K5" s="73"/>
      <c r="L5" s="73"/>
      <c r="M5" s="73"/>
      <c r="N5" s="73"/>
      <c r="O5" s="107"/>
      <c r="P5" s="107"/>
      <c r="Q5" s="107"/>
      <c r="R5" s="107"/>
    </row>
    <row r="6" spans="1:18" x14ac:dyDescent="0.25">
      <c r="A6" s="73"/>
      <c r="B6" s="123" t="s">
        <v>44</v>
      </c>
      <c r="C6" s="73"/>
      <c r="D6" s="73"/>
      <c r="E6" s="73"/>
      <c r="F6" s="73"/>
      <c r="G6" s="74">
        <v>0.01</v>
      </c>
      <c r="H6" s="73"/>
      <c r="I6" s="73"/>
      <c r="J6" s="73"/>
      <c r="K6" s="73"/>
      <c r="L6" s="73"/>
      <c r="M6" s="73"/>
      <c r="N6" s="73"/>
      <c r="O6" s="107"/>
      <c r="P6" s="107"/>
      <c r="Q6" s="107"/>
      <c r="R6" s="107"/>
    </row>
    <row r="7" spans="1:18" x14ac:dyDescent="0.25">
      <c r="A7" s="73"/>
      <c r="B7" s="124" t="s">
        <v>45</v>
      </c>
      <c r="C7" s="73"/>
      <c r="D7" s="73"/>
      <c r="E7" s="73"/>
      <c r="F7" s="125" t="s">
        <v>168</v>
      </c>
      <c r="G7" s="74">
        <f>(1+IRR(D18:D29,0.001))-1</f>
        <v>2.0482798647024403E-2</v>
      </c>
      <c r="H7" s="73"/>
      <c r="I7" s="76"/>
      <c r="J7" s="75"/>
      <c r="K7" s="75"/>
      <c r="L7" s="77"/>
      <c r="M7" s="73"/>
      <c r="N7" s="76"/>
      <c r="O7" s="108"/>
      <c r="P7" s="108"/>
      <c r="Q7" s="109"/>
      <c r="R7" s="107"/>
    </row>
    <row r="8" spans="1:18" x14ac:dyDescent="0.25">
      <c r="A8" s="73"/>
      <c r="B8" s="124" t="s">
        <v>134</v>
      </c>
      <c r="C8" s="73"/>
      <c r="D8" s="73"/>
      <c r="E8" s="73"/>
      <c r="F8" s="73"/>
      <c r="G8" s="74">
        <f>'ANNX B feuille 1'!I21</f>
        <v>2.5000000000000001E-3</v>
      </c>
      <c r="H8" s="73"/>
      <c r="I8" s="73"/>
      <c r="J8" s="73"/>
      <c r="K8" s="73"/>
      <c r="L8" s="77"/>
      <c r="M8" s="73"/>
      <c r="N8" s="73"/>
      <c r="O8" s="107"/>
      <c r="P8" s="107"/>
      <c r="Q8" s="109"/>
      <c r="R8" s="107"/>
    </row>
    <row r="9" spans="1:18" x14ac:dyDescent="0.25">
      <c r="A9" s="73"/>
      <c r="B9" s="124" t="s">
        <v>46</v>
      </c>
      <c r="C9" s="73"/>
      <c r="D9" s="73"/>
      <c r="E9" s="73"/>
      <c r="F9" s="73"/>
      <c r="G9" s="74">
        <f>G7-G8</f>
        <v>1.7982798647024404E-2</v>
      </c>
      <c r="H9" s="73"/>
      <c r="I9" s="103"/>
      <c r="J9" s="73"/>
      <c r="K9" s="73"/>
      <c r="L9" s="77"/>
      <c r="M9" s="73"/>
      <c r="N9" s="103"/>
      <c r="O9" s="107"/>
      <c r="P9" s="107"/>
      <c r="Q9" s="109"/>
      <c r="R9" s="107"/>
    </row>
    <row r="10" spans="1:18" ht="15" customHeight="1" x14ac:dyDescent="0.25">
      <c r="A10" s="73"/>
      <c r="B10" s="73"/>
      <c r="C10" s="73"/>
      <c r="D10" s="73"/>
      <c r="E10" s="73"/>
      <c r="F10" s="73"/>
      <c r="G10" s="73"/>
      <c r="H10" s="73"/>
      <c r="I10" s="73"/>
      <c r="J10" s="78"/>
      <c r="K10" s="78"/>
      <c r="L10" s="78"/>
      <c r="M10" s="73"/>
      <c r="N10" s="73"/>
      <c r="O10" s="110"/>
      <c r="P10" s="110"/>
      <c r="Q10" s="110"/>
      <c r="R10" s="107"/>
    </row>
    <row r="11" spans="1:18" x14ac:dyDescent="0.25">
      <c r="A11" s="73"/>
      <c r="B11" s="79" t="s">
        <v>47</v>
      </c>
      <c r="C11" s="80"/>
      <c r="D11" s="81"/>
      <c r="E11" s="73"/>
      <c r="F11" s="79" t="s">
        <v>48</v>
      </c>
      <c r="G11" s="80"/>
      <c r="H11" s="81"/>
      <c r="I11" s="73"/>
      <c r="J11" s="167" t="s">
        <v>49</v>
      </c>
      <c r="K11" s="168"/>
      <c r="L11" s="168"/>
      <c r="M11" s="169"/>
      <c r="N11" s="73"/>
      <c r="O11" s="173" t="s">
        <v>172</v>
      </c>
      <c r="P11" s="174"/>
      <c r="Q11" s="174"/>
      <c r="R11" s="175"/>
    </row>
    <row r="12" spans="1:18" x14ac:dyDescent="0.25">
      <c r="A12" s="73"/>
      <c r="B12" s="82"/>
      <c r="C12" s="82"/>
      <c r="D12" s="82"/>
      <c r="E12" s="73"/>
      <c r="F12" s="82"/>
      <c r="G12" s="82"/>
      <c r="H12" s="82"/>
      <c r="I12" s="73"/>
      <c r="J12" s="83"/>
      <c r="K12" s="83"/>
      <c r="L12" s="83"/>
      <c r="M12" s="73"/>
      <c r="N12" s="73"/>
      <c r="O12" s="111"/>
      <c r="P12" s="111"/>
      <c r="Q12" s="111"/>
      <c r="R12" s="107"/>
    </row>
    <row r="13" spans="1:18" x14ac:dyDescent="0.25">
      <c r="A13" s="84" t="s">
        <v>2</v>
      </c>
      <c r="B13" s="84" t="s">
        <v>3</v>
      </c>
      <c r="C13" s="84" t="s">
        <v>4</v>
      </c>
      <c r="D13" s="84" t="s">
        <v>5</v>
      </c>
      <c r="E13" s="84"/>
      <c r="F13" s="84" t="s">
        <v>6</v>
      </c>
      <c r="G13" s="84" t="s">
        <v>7</v>
      </c>
      <c r="H13" s="84" t="s">
        <v>8</v>
      </c>
      <c r="I13" s="73"/>
      <c r="J13" s="84" t="s">
        <v>9</v>
      </c>
      <c r="K13" s="84" t="s">
        <v>16</v>
      </c>
      <c r="L13" s="84" t="s">
        <v>17</v>
      </c>
      <c r="M13" s="84" t="s">
        <v>18</v>
      </c>
      <c r="N13" s="73"/>
      <c r="O13" s="112" t="s">
        <v>36</v>
      </c>
      <c r="P13" s="112" t="s">
        <v>37</v>
      </c>
      <c r="Q13" s="112" t="s">
        <v>38</v>
      </c>
      <c r="R13" s="112" t="s">
        <v>39</v>
      </c>
    </row>
    <row r="14" spans="1:18" s="86" customFormat="1" ht="12.75" x14ac:dyDescent="0.2">
      <c r="A14" s="72"/>
      <c r="B14" s="85" t="s">
        <v>199</v>
      </c>
      <c r="C14" s="224" t="s">
        <v>240</v>
      </c>
      <c r="D14" s="85" t="s">
        <v>171</v>
      </c>
      <c r="E14" s="85"/>
      <c r="F14" s="85" t="s">
        <v>137</v>
      </c>
      <c r="G14" s="85" t="s">
        <v>139</v>
      </c>
      <c r="H14" s="85" t="s">
        <v>169</v>
      </c>
      <c r="I14" s="73"/>
      <c r="J14" s="85" t="s">
        <v>141</v>
      </c>
      <c r="K14" s="85" t="s">
        <v>147</v>
      </c>
      <c r="L14" s="85" t="s">
        <v>141</v>
      </c>
      <c r="M14" s="85" t="s">
        <v>147</v>
      </c>
      <c r="N14" s="73"/>
      <c r="O14" s="113" t="s">
        <v>173</v>
      </c>
      <c r="P14" s="113" t="s">
        <v>175</v>
      </c>
      <c r="Q14" s="113" t="s">
        <v>178</v>
      </c>
      <c r="R14" s="113" t="s">
        <v>180</v>
      </c>
    </row>
    <row r="15" spans="1:18" s="86" customFormat="1" ht="12.75" x14ac:dyDescent="0.2">
      <c r="A15" s="85" t="s">
        <v>135</v>
      </c>
      <c r="B15" s="85" t="s">
        <v>200</v>
      </c>
      <c r="C15" s="223" t="s">
        <v>81</v>
      </c>
      <c r="D15" s="85" t="s">
        <v>170</v>
      </c>
      <c r="E15" s="85" t="s">
        <v>0</v>
      </c>
      <c r="F15" s="85" t="s">
        <v>138</v>
      </c>
      <c r="G15" s="85" t="s">
        <v>140</v>
      </c>
      <c r="H15" s="85" t="s">
        <v>170</v>
      </c>
      <c r="I15" s="73"/>
      <c r="J15" s="85" t="s">
        <v>146</v>
      </c>
      <c r="K15" s="85" t="s">
        <v>143</v>
      </c>
      <c r="L15" s="223" t="s">
        <v>145</v>
      </c>
      <c r="M15" s="85" t="s">
        <v>143</v>
      </c>
      <c r="N15" s="73"/>
      <c r="O15" s="113" t="s">
        <v>174</v>
      </c>
      <c r="P15" s="114" t="s">
        <v>176</v>
      </c>
      <c r="Q15" s="113" t="s">
        <v>179</v>
      </c>
      <c r="R15" s="113" t="s">
        <v>181</v>
      </c>
    </row>
    <row r="16" spans="1:18" s="86" customFormat="1" ht="12.75" x14ac:dyDescent="0.2">
      <c r="A16" s="72"/>
      <c r="B16" s="87" t="s">
        <v>59</v>
      </c>
      <c r="C16" s="87" t="s">
        <v>136</v>
      </c>
      <c r="D16" s="88" t="s">
        <v>21</v>
      </c>
      <c r="E16" s="87"/>
      <c r="F16" s="87" t="s">
        <v>59</v>
      </c>
      <c r="G16" s="88" t="s">
        <v>22</v>
      </c>
      <c r="H16" s="88" t="s">
        <v>23</v>
      </c>
      <c r="I16" s="89"/>
      <c r="J16" s="88" t="s">
        <v>24</v>
      </c>
      <c r="K16" s="88" t="s">
        <v>144</v>
      </c>
      <c r="L16" s="88" t="s">
        <v>32</v>
      </c>
      <c r="M16" s="88" t="s">
        <v>148</v>
      </c>
      <c r="N16" s="89"/>
      <c r="O16" s="114" t="s">
        <v>193</v>
      </c>
      <c r="P16" s="114" t="s">
        <v>177</v>
      </c>
      <c r="Q16" s="114" t="s">
        <v>40</v>
      </c>
      <c r="R16" s="114" t="s">
        <v>41</v>
      </c>
    </row>
    <row r="17" spans="1:18" s="86" customFormat="1" ht="12.75" x14ac:dyDescent="0.2">
      <c r="A17" s="84"/>
      <c r="B17" s="84"/>
      <c r="C17" s="84"/>
      <c r="D17" s="84"/>
      <c r="E17" s="84"/>
      <c r="F17" s="84"/>
      <c r="G17" s="84"/>
      <c r="H17" s="84"/>
      <c r="I17" s="73"/>
      <c r="J17" s="73"/>
      <c r="K17" s="73"/>
      <c r="M17" s="73"/>
      <c r="N17" s="73"/>
      <c r="O17" s="107"/>
      <c r="P17" s="107"/>
      <c r="Q17" s="115"/>
      <c r="R17" s="107"/>
    </row>
    <row r="18" spans="1:18" s="86" customFormat="1" ht="12.75" x14ac:dyDescent="0.2">
      <c r="A18" s="127" t="s">
        <v>149</v>
      </c>
      <c r="B18" s="90">
        <f>-'ANNX D feuille 1'!F24</f>
        <v>-350170</v>
      </c>
      <c r="C18" s="91"/>
      <c r="D18" s="90">
        <f>$B$18</f>
        <v>-350170</v>
      </c>
      <c r="E18" s="91"/>
      <c r="F18" s="91"/>
      <c r="G18" s="91"/>
      <c r="H18" s="92" t="s">
        <v>0</v>
      </c>
      <c r="I18" s="93"/>
      <c r="J18" s="93"/>
      <c r="K18" s="93"/>
      <c r="M18" s="93"/>
      <c r="N18" s="93"/>
      <c r="O18" s="116"/>
      <c r="P18" s="116"/>
      <c r="Q18" s="115"/>
      <c r="R18" s="116"/>
    </row>
    <row r="19" spans="1:18" s="86" customFormat="1" ht="12.75" x14ac:dyDescent="0.2">
      <c r="A19" s="72">
        <v>2016</v>
      </c>
      <c r="B19" s="92">
        <f>'ANNX D feuille 2'!C$46</f>
        <v>130028.5</v>
      </c>
      <c r="C19" s="92">
        <v>-0.4</v>
      </c>
      <c r="D19" s="94">
        <f>B19+C19</f>
        <v>130028.1</v>
      </c>
      <c r="E19" s="94"/>
      <c r="F19" s="92">
        <f>'ANNX B feuille 3'!B$30</f>
        <v>130028</v>
      </c>
      <c r="G19" s="92">
        <f>D19-F19</f>
        <v>0.10000000000582077</v>
      </c>
      <c r="H19" s="94">
        <f>F19+G19</f>
        <v>130028.1</v>
      </c>
      <c r="I19" s="93"/>
      <c r="J19" s="92">
        <f>B19-F19</f>
        <v>0.5</v>
      </c>
      <c r="K19" s="92">
        <f>J19</f>
        <v>0.5</v>
      </c>
      <c r="L19" s="92">
        <f>D19-H19</f>
        <v>0</v>
      </c>
      <c r="M19" s="92">
        <f>M18+L19</f>
        <v>0</v>
      </c>
      <c r="N19" s="93"/>
      <c r="O19" s="117">
        <v>0</v>
      </c>
      <c r="P19" s="117">
        <f>+O19*$G$6</f>
        <v>0</v>
      </c>
      <c r="Q19" s="117">
        <f>-C19</f>
        <v>0.4</v>
      </c>
      <c r="R19" s="117">
        <f>O19+P19+Q19</f>
        <v>0.4</v>
      </c>
    </row>
    <row r="20" spans="1:18" s="86" customFormat="1" ht="12.75" x14ac:dyDescent="0.2">
      <c r="A20" s="72">
        <f t="shared" ref="A20:A29" si="0">A19+1</f>
        <v>2017</v>
      </c>
      <c r="B20" s="92">
        <f>'ANNX D feuille 2'!D$46</f>
        <v>87732.5</v>
      </c>
      <c r="C20" s="92">
        <v>-15885.5</v>
      </c>
      <c r="D20" s="94">
        <f t="shared" ref="D20:D29" si="1">B20+C20</f>
        <v>71847</v>
      </c>
      <c r="E20" s="94"/>
      <c r="F20" s="92">
        <f>'ANNX B feuille 3'!C$30</f>
        <v>71847</v>
      </c>
      <c r="G20" s="92">
        <f t="shared" ref="G20:G29" si="2">D20-F20</f>
        <v>0</v>
      </c>
      <c r="H20" s="94">
        <f t="shared" ref="H20:H29" si="3">F20+G20</f>
        <v>71847</v>
      </c>
      <c r="I20" s="93"/>
      <c r="J20" s="92">
        <f t="shared" ref="J20:J29" si="4">B20-F20</f>
        <v>15885.5</v>
      </c>
      <c r="K20" s="92">
        <f>K19+J20</f>
        <v>15886</v>
      </c>
      <c r="L20" s="92">
        <f t="shared" ref="L20:L29" si="5">D20-H20</f>
        <v>0</v>
      </c>
      <c r="M20" s="92">
        <f>M19+L20</f>
        <v>0</v>
      </c>
      <c r="N20" s="93"/>
      <c r="O20" s="117">
        <f t="shared" ref="O20:O29" si="6">R19</f>
        <v>0.4</v>
      </c>
      <c r="P20" s="117">
        <f>+O20*$G$6</f>
        <v>4.0000000000000001E-3</v>
      </c>
      <c r="Q20" s="117">
        <f t="shared" ref="Q20:Q29" si="7">-C20</f>
        <v>15885.5</v>
      </c>
      <c r="R20" s="117">
        <f>O20+P20+Q20</f>
        <v>15885.904</v>
      </c>
    </row>
    <row r="21" spans="1:18" s="86" customFormat="1" ht="12.75" x14ac:dyDescent="0.2">
      <c r="A21" s="72">
        <f t="shared" si="0"/>
        <v>2018</v>
      </c>
      <c r="B21" s="92">
        <f>'ANNX D feuille 2'!E$46</f>
        <v>54772.5</v>
      </c>
      <c r="C21" s="92">
        <v>-7522.5</v>
      </c>
      <c r="D21" s="94">
        <f t="shared" si="1"/>
        <v>47250</v>
      </c>
      <c r="E21" s="94"/>
      <c r="F21" s="92">
        <f>'ANNX B feuille 3'!D$30</f>
        <v>47250</v>
      </c>
      <c r="G21" s="92">
        <f t="shared" si="2"/>
        <v>0</v>
      </c>
      <c r="H21" s="94">
        <f t="shared" si="3"/>
        <v>47250</v>
      </c>
      <c r="I21" s="93"/>
      <c r="J21" s="92">
        <f t="shared" si="4"/>
        <v>7522.5</v>
      </c>
      <c r="K21" s="92">
        <f t="shared" ref="K21:K29" si="8">K20+J21</f>
        <v>23408.5</v>
      </c>
      <c r="L21" s="92">
        <f t="shared" si="5"/>
        <v>0</v>
      </c>
      <c r="M21" s="92">
        <f t="shared" ref="M21:M29" si="9">M20+L21</f>
        <v>0</v>
      </c>
      <c r="N21" s="93"/>
      <c r="O21" s="117">
        <f t="shared" si="6"/>
        <v>15885.904</v>
      </c>
      <c r="P21" s="117">
        <f t="shared" ref="P21:P29" si="10">+O21*$G$6</f>
        <v>158.85904000000002</v>
      </c>
      <c r="Q21" s="117">
        <f t="shared" si="7"/>
        <v>7522.5</v>
      </c>
      <c r="R21" s="117">
        <f t="shared" ref="R21:R29" si="11">O21+P21+Q21</f>
        <v>23567.263039999998</v>
      </c>
    </row>
    <row r="22" spans="1:18" s="86" customFormat="1" ht="12.75" x14ac:dyDescent="0.2">
      <c r="A22" s="72">
        <f t="shared" si="0"/>
        <v>2019</v>
      </c>
      <c r="B22" s="92">
        <f>'ANNX D feuille 2'!F$46</f>
        <v>7064.5</v>
      </c>
      <c r="C22" s="92">
        <v>23408.5</v>
      </c>
      <c r="D22" s="94">
        <f t="shared" si="1"/>
        <v>30473</v>
      </c>
      <c r="E22" s="94"/>
      <c r="F22" s="92">
        <f>'ANNX B feuille 3'!E$30</f>
        <v>30473</v>
      </c>
      <c r="G22" s="92">
        <f t="shared" si="2"/>
        <v>0</v>
      </c>
      <c r="H22" s="94">
        <f t="shared" si="3"/>
        <v>30473</v>
      </c>
      <c r="I22" s="93"/>
      <c r="J22" s="92">
        <f t="shared" si="4"/>
        <v>-23408.5</v>
      </c>
      <c r="K22" s="92">
        <f t="shared" si="8"/>
        <v>0</v>
      </c>
      <c r="L22" s="92">
        <f t="shared" si="5"/>
        <v>0</v>
      </c>
      <c r="M22" s="92">
        <f t="shared" si="9"/>
        <v>0</v>
      </c>
      <c r="N22" s="93"/>
      <c r="O22" s="117">
        <f t="shared" si="6"/>
        <v>23567.263039999998</v>
      </c>
      <c r="P22" s="117">
        <f t="shared" si="10"/>
        <v>235.67263039999997</v>
      </c>
      <c r="Q22" s="117">
        <f t="shared" si="7"/>
        <v>-23408.5</v>
      </c>
      <c r="R22" s="117">
        <f t="shared" si="11"/>
        <v>394.43567039999834</v>
      </c>
    </row>
    <row r="23" spans="1:18" s="86" customFormat="1" ht="12.75" x14ac:dyDescent="0.2">
      <c r="A23" s="72">
        <f t="shared" si="0"/>
        <v>2020</v>
      </c>
      <c r="B23" s="92">
        <f>'ANNX D feuille 2'!G$46</f>
        <v>23634.5</v>
      </c>
      <c r="C23" s="92">
        <v>-12.4</v>
      </c>
      <c r="D23" s="94">
        <f t="shared" si="1"/>
        <v>23622.1</v>
      </c>
      <c r="E23" s="94"/>
      <c r="F23" s="92">
        <f>'ANNX B feuille 3'!F$30</f>
        <v>23622</v>
      </c>
      <c r="G23" s="92">
        <f t="shared" si="2"/>
        <v>9.9999999998544808E-2</v>
      </c>
      <c r="H23" s="94">
        <f t="shared" si="3"/>
        <v>23622.1</v>
      </c>
      <c r="I23" s="93"/>
      <c r="J23" s="92">
        <f t="shared" si="4"/>
        <v>12.5</v>
      </c>
      <c r="K23" s="92">
        <f t="shared" si="8"/>
        <v>12.5</v>
      </c>
      <c r="L23" s="92">
        <f t="shared" si="5"/>
        <v>0</v>
      </c>
      <c r="M23" s="92">
        <f t="shared" si="9"/>
        <v>0</v>
      </c>
      <c r="N23" s="93"/>
      <c r="O23" s="117">
        <f t="shared" si="6"/>
        <v>394.43567039999834</v>
      </c>
      <c r="P23" s="117">
        <f t="shared" si="10"/>
        <v>3.9443567039999836</v>
      </c>
      <c r="Q23" s="117">
        <f t="shared" si="7"/>
        <v>12.4</v>
      </c>
      <c r="R23" s="117">
        <f t="shared" si="11"/>
        <v>410.78002710399829</v>
      </c>
    </row>
    <row r="24" spans="1:18" s="86" customFormat="1" ht="12.75" x14ac:dyDescent="0.2">
      <c r="A24" s="72">
        <f t="shared" si="0"/>
        <v>2021</v>
      </c>
      <c r="B24" s="92">
        <f>'ANNX D feuille 2'!H$46</f>
        <v>32032.5</v>
      </c>
      <c r="C24" s="92">
        <v>-11126.7</v>
      </c>
      <c r="D24" s="94">
        <f t="shared" si="1"/>
        <v>20905.8</v>
      </c>
      <c r="E24" s="94"/>
      <c r="F24" s="92">
        <f>'ANNX B feuille 3'!G$30</f>
        <v>14011</v>
      </c>
      <c r="G24" s="92">
        <f t="shared" si="2"/>
        <v>6894.7999999999993</v>
      </c>
      <c r="H24" s="94">
        <f t="shared" si="3"/>
        <v>20905.8</v>
      </c>
      <c r="I24" s="93"/>
      <c r="J24" s="92">
        <f t="shared" si="4"/>
        <v>18021.5</v>
      </c>
      <c r="K24" s="92">
        <f t="shared" si="8"/>
        <v>18034</v>
      </c>
      <c r="L24" s="92">
        <f t="shared" si="5"/>
        <v>0</v>
      </c>
      <c r="M24" s="92">
        <f t="shared" si="9"/>
        <v>0</v>
      </c>
      <c r="N24" s="93"/>
      <c r="O24" s="117">
        <f t="shared" si="6"/>
        <v>410.78002710399829</v>
      </c>
      <c r="P24" s="117">
        <f t="shared" si="10"/>
        <v>4.1078002710399826</v>
      </c>
      <c r="Q24" s="117">
        <f t="shared" si="7"/>
        <v>11126.7</v>
      </c>
      <c r="R24" s="117">
        <f t="shared" si="11"/>
        <v>11541.587827375039</v>
      </c>
    </row>
    <row r="25" spans="1:18" s="86" customFormat="1" ht="12.75" x14ac:dyDescent="0.2">
      <c r="A25" s="72">
        <f t="shared" si="0"/>
        <v>2022</v>
      </c>
      <c r="B25" s="92">
        <f>'ANNX D feuille 2'!I$46</f>
        <v>892.49999999999989</v>
      </c>
      <c r="C25" s="92">
        <v>8298.5</v>
      </c>
      <c r="D25" s="94">
        <f t="shared" si="1"/>
        <v>9191</v>
      </c>
      <c r="E25" s="94"/>
      <c r="F25" s="92">
        <f>'ANNX B feuille 3'!H$30</f>
        <v>9191</v>
      </c>
      <c r="G25" s="92">
        <f t="shared" si="2"/>
        <v>0</v>
      </c>
      <c r="H25" s="94">
        <f t="shared" si="3"/>
        <v>9191</v>
      </c>
      <c r="I25" s="93"/>
      <c r="J25" s="92">
        <f t="shared" si="4"/>
        <v>-8298.5</v>
      </c>
      <c r="K25" s="92">
        <f t="shared" si="8"/>
        <v>9735.5</v>
      </c>
      <c r="L25" s="92">
        <f t="shared" si="5"/>
        <v>0</v>
      </c>
      <c r="M25" s="92">
        <f t="shared" si="9"/>
        <v>0</v>
      </c>
      <c r="N25" s="93"/>
      <c r="O25" s="117">
        <f t="shared" si="6"/>
        <v>11541.587827375039</v>
      </c>
      <c r="P25" s="117">
        <f t="shared" si="10"/>
        <v>115.41587827375039</v>
      </c>
      <c r="Q25" s="117">
        <f t="shared" si="7"/>
        <v>-8298.5</v>
      </c>
      <c r="R25" s="117">
        <f t="shared" si="11"/>
        <v>3358.503705648789</v>
      </c>
    </row>
    <row r="26" spans="1:18" s="86" customFormat="1" ht="12.75" x14ac:dyDescent="0.2">
      <c r="A26" s="72">
        <f t="shared" si="0"/>
        <v>2023</v>
      </c>
      <c r="B26" s="92">
        <f>'ANNX D feuille 2'!J$46</f>
        <v>35892.5</v>
      </c>
      <c r="C26" s="92">
        <v>0</v>
      </c>
      <c r="D26" s="94">
        <f t="shared" si="1"/>
        <v>35892.5</v>
      </c>
      <c r="E26" s="94"/>
      <c r="F26" s="92">
        <f>'ANNX B feuille 3'!I$30</f>
        <v>5148</v>
      </c>
      <c r="G26" s="92">
        <f t="shared" si="2"/>
        <v>30744.5</v>
      </c>
      <c r="H26" s="94">
        <f t="shared" si="3"/>
        <v>35892.5</v>
      </c>
      <c r="I26" s="93"/>
      <c r="J26" s="92">
        <f t="shared" si="4"/>
        <v>30744.5</v>
      </c>
      <c r="K26" s="92">
        <f t="shared" si="8"/>
        <v>40480</v>
      </c>
      <c r="L26" s="92">
        <f t="shared" si="5"/>
        <v>0</v>
      </c>
      <c r="M26" s="92">
        <f t="shared" si="9"/>
        <v>0</v>
      </c>
      <c r="N26" s="93"/>
      <c r="O26" s="117">
        <f t="shared" si="6"/>
        <v>3358.503705648789</v>
      </c>
      <c r="P26" s="117">
        <f t="shared" si="10"/>
        <v>33.585037056487892</v>
      </c>
      <c r="Q26" s="117">
        <f t="shared" si="7"/>
        <v>0</v>
      </c>
      <c r="R26" s="117">
        <f t="shared" si="11"/>
        <v>3392.0887427052771</v>
      </c>
    </row>
    <row r="27" spans="1:18" s="86" customFormat="1" ht="12.75" x14ac:dyDescent="0.2">
      <c r="A27" s="72">
        <f t="shared" si="0"/>
        <v>2024</v>
      </c>
      <c r="B27" s="92">
        <f>'ANNX D feuille 2'!K$46</f>
        <v>0</v>
      </c>
      <c r="C27" s="92">
        <v>3010</v>
      </c>
      <c r="D27" s="94">
        <f t="shared" si="1"/>
        <v>3010</v>
      </c>
      <c r="E27" s="94"/>
      <c r="F27" s="92">
        <f>'ANNX B feuille 3'!J$30</f>
        <v>3010</v>
      </c>
      <c r="G27" s="92">
        <f t="shared" si="2"/>
        <v>0</v>
      </c>
      <c r="H27" s="94">
        <f t="shared" si="3"/>
        <v>3010</v>
      </c>
      <c r="I27" s="93"/>
      <c r="J27" s="92">
        <f t="shared" si="4"/>
        <v>-3010</v>
      </c>
      <c r="K27" s="92">
        <f t="shared" si="8"/>
        <v>37470</v>
      </c>
      <c r="L27" s="92">
        <f t="shared" si="5"/>
        <v>0</v>
      </c>
      <c r="M27" s="92">
        <f t="shared" si="9"/>
        <v>0</v>
      </c>
      <c r="N27" s="93"/>
      <c r="O27" s="117">
        <f t="shared" si="6"/>
        <v>3392.0887427052771</v>
      </c>
      <c r="P27" s="117">
        <f t="shared" si="10"/>
        <v>33.920887427052769</v>
      </c>
      <c r="Q27" s="117">
        <f t="shared" si="7"/>
        <v>-3010</v>
      </c>
      <c r="R27" s="117">
        <f t="shared" si="11"/>
        <v>416.00963013232968</v>
      </c>
    </row>
    <row r="28" spans="1:18" s="86" customFormat="1" ht="12.75" x14ac:dyDescent="0.2">
      <c r="A28" s="72">
        <f t="shared" si="0"/>
        <v>2025</v>
      </c>
      <c r="B28" s="92">
        <f>'ANNX D feuille 2'!L$46</f>
        <v>0</v>
      </c>
      <c r="C28" s="92">
        <v>400</v>
      </c>
      <c r="D28" s="94">
        <f t="shared" si="1"/>
        <v>400</v>
      </c>
      <c r="E28" s="94"/>
      <c r="F28" s="92">
        <f>'ANNX B feuille 3'!K$30</f>
        <v>400</v>
      </c>
      <c r="G28" s="92">
        <f t="shared" si="2"/>
        <v>0</v>
      </c>
      <c r="H28" s="94">
        <f t="shared" si="3"/>
        <v>400</v>
      </c>
      <c r="I28" s="93"/>
      <c r="J28" s="92">
        <f t="shared" si="4"/>
        <v>-400</v>
      </c>
      <c r="K28" s="92">
        <f t="shared" si="8"/>
        <v>37070</v>
      </c>
      <c r="L28" s="92">
        <f t="shared" si="5"/>
        <v>0</v>
      </c>
      <c r="M28" s="92">
        <f t="shared" si="9"/>
        <v>0</v>
      </c>
      <c r="N28" s="93"/>
      <c r="O28" s="117">
        <f t="shared" si="6"/>
        <v>416.00963013232968</v>
      </c>
      <c r="P28" s="117">
        <f t="shared" si="10"/>
        <v>4.1600963013232972</v>
      </c>
      <c r="Q28" s="117">
        <f t="shared" si="7"/>
        <v>-400</v>
      </c>
      <c r="R28" s="117">
        <f t="shared" si="11"/>
        <v>20.169726433652954</v>
      </c>
    </row>
    <row r="29" spans="1:18" s="86" customFormat="1" ht="12.75" x14ac:dyDescent="0.2">
      <c r="A29" s="72">
        <f t="shared" si="0"/>
        <v>2026</v>
      </c>
      <c r="B29" s="92">
        <f>'ANNX D feuille 2'!M$46</f>
        <v>0</v>
      </c>
      <c r="C29" s="92">
        <v>20</v>
      </c>
      <c r="D29" s="94">
        <f t="shared" si="1"/>
        <v>20</v>
      </c>
      <c r="E29" s="94"/>
      <c r="F29" s="92">
        <f>'ANNX B feuille 3'!L$30</f>
        <v>20</v>
      </c>
      <c r="G29" s="92">
        <f t="shared" si="2"/>
        <v>0</v>
      </c>
      <c r="H29" s="94">
        <f t="shared" si="3"/>
        <v>20</v>
      </c>
      <c r="I29" s="93"/>
      <c r="J29" s="92">
        <f t="shared" si="4"/>
        <v>-20</v>
      </c>
      <c r="K29" s="92">
        <f t="shared" si="8"/>
        <v>37050</v>
      </c>
      <c r="L29" s="92">
        <f t="shared" si="5"/>
        <v>0</v>
      </c>
      <c r="M29" s="92">
        <f t="shared" si="9"/>
        <v>0</v>
      </c>
      <c r="N29" s="93"/>
      <c r="O29" s="117">
        <f t="shared" si="6"/>
        <v>20.169726433652954</v>
      </c>
      <c r="P29" s="117">
        <f t="shared" si="10"/>
        <v>0.20169726433652954</v>
      </c>
      <c r="Q29" s="117">
        <f t="shared" si="7"/>
        <v>-20</v>
      </c>
      <c r="R29" s="117">
        <f t="shared" si="11"/>
        <v>0.37142369798948494</v>
      </c>
    </row>
    <row r="30" spans="1:18" s="86" customFormat="1" ht="12.75" x14ac:dyDescent="0.2">
      <c r="A30" s="72" t="s">
        <v>0</v>
      </c>
      <c r="B30" s="94"/>
      <c r="C30" s="95"/>
      <c r="D30" s="94"/>
      <c r="E30" s="94"/>
      <c r="F30" s="94"/>
      <c r="G30" s="94"/>
      <c r="H30" s="94"/>
      <c r="I30" s="93"/>
      <c r="J30" s="93"/>
      <c r="K30" s="93"/>
      <c r="M30" s="93"/>
      <c r="N30" s="93"/>
      <c r="O30" s="117"/>
      <c r="P30" s="117"/>
      <c r="Q30" s="117"/>
      <c r="R30" s="117"/>
    </row>
    <row r="31" spans="1:18" x14ac:dyDescent="0.25">
      <c r="A31" s="72" t="s">
        <v>1</v>
      </c>
      <c r="B31" s="94">
        <f>SUM(B19:B29)</f>
        <v>372050</v>
      </c>
      <c r="C31" s="94">
        <f>SUM(C19:C29)</f>
        <v>589.49999999999818</v>
      </c>
      <c r="D31" s="94">
        <f>SUM(D19:D29)</f>
        <v>372639.49999999994</v>
      </c>
      <c r="E31" s="94"/>
      <c r="F31" s="94">
        <f>SUM(F19:F29)</f>
        <v>335000</v>
      </c>
      <c r="G31" s="94">
        <f>SUM(G19:G29)</f>
        <v>37639.5</v>
      </c>
      <c r="H31" s="94">
        <f>SUM(H19:H29)</f>
        <v>372639.49999999994</v>
      </c>
      <c r="I31" s="93"/>
      <c r="J31" s="92">
        <f>SUM(J19:J29)</f>
        <v>37050</v>
      </c>
      <c r="K31" s="96"/>
      <c r="L31" s="92">
        <f>SUM(L19:L29)</f>
        <v>0</v>
      </c>
      <c r="M31" s="96"/>
      <c r="N31" s="93"/>
      <c r="O31" s="117"/>
      <c r="P31" s="118"/>
      <c r="Q31" s="117"/>
      <c r="R31" s="118"/>
    </row>
    <row r="32" spans="1:18" x14ac:dyDescent="0.25">
      <c r="A32" s="73"/>
      <c r="B32" s="93"/>
      <c r="C32" s="93"/>
      <c r="D32" s="93"/>
      <c r="E32" s="93"/>
      <c r="F32" s="93"/>
      <c r="G32" s="93"/>
      <c r="H32" s="93"/>
      <c r="I32" s="93"/>
      <c r="J32" s="104"/>
      <c r="K32" s="104"/>
      <c r="L32" s="104"/>
      <c r="M32" s="104"/>
      <c r="N32" s="93"/>
      <c r="O32" s="119"/>
      <c r="P32" s="119"/>
      <c r="Q32" s="119"/>
      <c r="R32" s="119"/>
    </row>
    <row r="33" spans="1:18" x14ac:dyDescent="0.25">
      <c r="A33" s="86" t="s">
        <v>151</v>
      </c>
      <c r="B33" s="94">
        <f>'ANNX D feuille 3'!M37</f>
        <v>372050</v>
      </c>
      <c r="C33" s="94"/>
      <c r="D33" s="94"/>
      <c r="E33" s="94"/>
      <c r="F33" s="94">
        <f>'ANNX D feuille 3'!M30</f>
        <v>335000</v>
      </c>
      <c r="G33" s="94"/>
      <c r="H33" s="94"/>
      <c r="I33" s="93" t="s">
        <v>0</v>
      </c>
      <c r="J33" s="105"/>
      <c r="K33" s="105"/>
      <c r="L33" s="105"/>
      <c r="M33" s="105"/>
      <c r="N33" s="93" t="s">
        <v>0</v>
      </c>
      <c r="O33" s="120"/>
      <c r="P33" s="120"/>
      <c r="Q33" s="120"/>
      <c r="R33" s="120"/>
    </row>
    <row r="34" spans="1:18" x14ac:dyDescent="0.25">
      <c r="J34" s="96"/>
      <c r="K34" s="96"/>
      <c r="L34" s="96"/>
      <c r="M34" s="96"/>
      <c r="O34" s="118"/>
      <c r="P34" s="118"/>
      <c r="Q34" s="118"/>
      <c r="R34" s="118"/>
    </row>
    <row r="35" spans="1:18" x14ac:dyDescent="0.25">
      <c r="K35" s="98"/>
      <c r="M35" s="98"/>
      <c r="P35" s="122"/>
      <c r="R35" s="122"/>
    </row>
    <row r="36" spans="1:18" x14ac:dyDescent="0.25">
      <c r="A36" s="97" t="s">
        <v>152</v>
      </c>
      <c r="K36" s="98"/>
      <c r="M36" s="98"/>
      <c r="P36" s="122"/>
      <c r="R36" s="122"/>
    </row>
    <row r="37" spans="1:18" x14ac:dyDescent="0.25">
      <c r="B37" s="71" t="str">
        <f>'ANNX B feuille 4'!B37</f>
        <v>Les valeurs exprimées dans cette colonne proviennent d'un modèle simple d'appariement des flux monétaires. Elles ne sont fournies qu'à titre illustratif.</v>
      </c>
    </row>
    <row r="38" spans="1:18" x14ac:dyDescent="0.25">
      <c r="B38" s="71" t="str">
        <f>'ANNX B feuille 4'!B38</f>
        <v>Le modèle dépend de la spécification d'un certain nombre d'hypothèses, entre autres :</v>
      </c>
    </row>
    <row r="39" spans="1:18" x14ac:dyDescent="0.25">
      <c r="B39" s="71" t="str">
        <f>'ANNX B feuille 4'!B39</f>
        <v>a.  La stratégie de réinvestissement et le taux de réinvestissement présumé.</v>
      </c>
    </row>
    <row r="40" spans="1:18" x14ac:dyDescent="0.25">
      <c r="B40" s="71" t="str">
        <f>'ANNX B feuille 4'!B40</f>
        <v>b.  Le moment estimé des paiements se rapportant au passif net des polices (dans le cas présent, supposé à la fin d'une période).</v>
      </c>
    </row>
    <row r="41" spans="1:18" x14ac:dyDescent="0.25">
      <c r="B41" s="71" t="str">
        <f>'ANNX B feuille 4'!B41</f>
        <v>c.  La politique présumée au sujet des retraits de montants « excédentaires » (dans le cas présent, pour produire des entrées de trésorerie nettes de 0 $ à chaque période, selon la colonne (10)).</v>
      </c>
    </row>
    <row r="42" spans="1:18" x14ac:dyDescent="0.25">
      <c r="B42" s="71" t="str">
        <f>'ANNX B feuille 4'!B42</f>
        <v>d.  Le moment estimé des retraits en espèces (dans le cas présent, supposé à la fin d'une période).</v>
      </c>
    </row>
    <row r="43" spans="1:18" x14ac:dyDescent="0.25">
      <c r="B43" s="71" t="str">
        <f>'ANNX B feuille 4'!B43</f>
        <v>e.  Le moment de réinvestissement des espèces « excédentaires » (dans le cas présent, supposé à la fin d'une période).</v>
      </c>
    </row>
    <row r="44" spans="1:18" x14ac:dyDescent="0.25">
      <c r="B44" s="71" t="str">
        <f>'ANNX B feuille 4'!B44</f>
        <v>f.   La disponibilité de placements ou actifs supplémentaires pour satisfaire les besoins en flux monétaires.</v>
      </c>
    </row>
  </sheetData>
  <sheetProtection sheet="1" objects="1" scenarios="1"/>
  <dataConsolidate/>
  <mergeCells count="5">
    <mergeCell ref="J11:M11"/>
    <mergeCell ref="O11:R11"/>
    <mergeCell ref="A1:R1"/>
    <mergeCell ref="A2:R2"/>
    <mergeCell ref="A4:R4"/>
  </mergeCells>
  <printOptions horizontalCentered="1"/>
  <pageMargins left="0.51181102362204722" right="0.51181102362204722" top="0.98425196850393704" bottom="0.35433070866141736" header="0.51181102362204722" footer="0.19685039370078741"/>
  <pageSetup scale="72" orientation="landscape" blackAndWhite="1" r:id="rId1"/>
  <headerFooter>
    <oddHeader>&amp;C&amp;"Arial,Bold"SCÉNARIO 3
MODÈLE D'APPARIEMENT DES FLUX MONÉTAIRES&amp;R&amp;"Arial,Bold"ANNEXE D
Feuille 4</oddHeader>
    <oddFooter xml:space="preserve">&amp;L&amp;D - &amp;T&amp;R&amp;8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zoomScaleNormal="100" workbookViewId="0">
      <selection activeCell="E20" sqref="E20"/>
    </sheetView>
  </sheetViews>
  <sheetFormatPr defaultColWidth="9.140625" defaultRowHeight="12.75" x14ac:dyDescent="0.2"/>
  <cols>
    <col min="1" max="1" width="7" style="11" customWidth="1"/>
    <col min="2" max="2" width="15" style="11" customWidth="1"/>
    <col min="3" max="7" width="17.85546875" style="11" customWidth="1"/>
    <col min="8" max="8" width="19.5703125" style="11" customWidth="1"/>
    <col min="9"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9" t="s">
        <v>189</v>
      </c>
      <c r="B1" s="159"/>
      <c r="C1" s="159"/>
      <c r="D1" s="159"/>
      <c r="E1" s="159"/>
      <c r="F1" s="159"/>
      <c r="G1" s="159"/>
      <c r="H1" s="159"/>
      <c r="I1" s="159"/>
      <c r="J1" s="159"/>
      <c r="K1" s="12"/>
      <c r="L1" s="12"/>
      <c r="M1" s="12"/>
    </row>
    <row r="2" spans="1:21" x14ac:dyDescent="0.2">
      <c r="A2" s="160" t="s">
        <v>42</v>
      </c>
      <c r="B2" s="160"/>
      <c r="C2" s="160"/>
      <c r="D2" s="160"/>
      <c r="E2" s="160"/>
      <c r="F2" s="160"/>
      <c r="G2" s="160"/>
      <c r="H2" s="160"/>
      <c r="I2" s="160"/>
      <c r="J2" s="160"/>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v>
      </c>
      <c r="D5" s="17" t="s">
        <v>3</v>
      </c>
      <c r="E5" s="17" t="s">
        <v>4</v>
      </c>
      <c r="F5" s="17" t="s">
        <v>5</v>
      </c>
      <c r="G5" s="17" t="s">
        <v>6</v>
      </c>
      <c r="H5" s="17" t="s">
        <v>7</v>
      </c>
      <c r="I5" s="17" t="s">
        <v>8</v>
      </c>
      <c r="J5" s="17" t="s">
        <v>9</v>
      </c>
      <c r="K5" s="12"/>
      <c r="L5" s="12"/>
      <c r="M5" s="12"/>
    </row>
    <row r="6" spans="1:21" x14ac:dyDescent="0.2">
      <c r="A6" s="12"/>
      <c r="B6" s="12"/>
      <c r="C6" s="12"/>
      <c r="D6" s="12"/>
      <c r="E6" s="12"/>
      <c r="F6" s="12"/>
      <c r="G6" s="12"/>
      <c r="J6" s="12"/>
      <c r="K6" s="12"/>
      <c r="L6" s="12"/>
      <c r="M6" s="12"/>
    </row>
    <row r="7" spans="1:21" x14ac:dyDescent="0.2">
      <c r="A7" s="16" t="s">
        <v>0</v>
      </c>
      <c r="B7" s="18" t="s">
        <v>87</v>
      </c>
      <c r="C7" s="19" t="s">
        <v>89</v>
      </c>
      <c r="D7" s="19" t="s">
        <v>91</v>
      </c>
      <c r="E7" s="19" t="s">
        <v>93</v>
      </c>
      <c r="F7" s="19" t="s">
        <v>94</v>
      </c>
      <c r="G7" s="19" t="s">
        <v>95</v>
      </c>
      <c r="H7" s="19" t="s">
        <v>96</v>
      </c>
      <c r="I7" s="19" t="s">
        <v>102</v>
      </c>
      <c r="J7" s="19" t="s">
        <v>98</v>
      </c>
      <c r="K7" s="12"/>
      <c r="L7" s="12"/>
      <c r="M7" s="12"/>
    </row>
    <row r="8" spans="1:21" x14ac:dyDescent="0.2">
      <c r="A8" s="16"/>
      <c r="B8" s="18" t="s">
        <v>88</v>
      </c>
      <c r="C8" s="19" t="s">
        <v>90</v>
      </c>
      <c r="D8" s="19" t="s">
        <v>92</v>
      </c>
      <c r="E8" s="126" t="s">
        <v>205</v>
      </c>
      <c r="F8" s="126" t="s">
        <v>205</v>
      </c>
      <c r="G8" s="19" t="s">
        <v>92</v>
      </c>
      <c r="H8" s="19" t="s">
        <v>97</v>
      </c>
      <c r="I8" s="19" t="s">
        <v>97</v>
      </c>
      <c r="J8" s="19" t="s">
        <v>99</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10</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
      <c r="A11" s="12"/>
      <c r="B11" s="20" t="s">
        <v>11</v>
      </c>
      <c r="C11" s="21">
        <v>1.7000000000000001E-2</v>
      </c>
      <c r="D11" s="22">
        <v>42735</v>
      </c>
      <c r="E11" s="23">
        <v>131000</v>
      </c>
      <c r="F11" s="23">
        <v>131827</v>
      </c>
      <c r="G11" s="22">
        <f t="shared" ref="G11:G15" si="0">DATE(2015,12,31)</f>
        <v>42369</v>
      </c>
      <c r="H11" s="21">
        <f t="shared" ref="H11:H15" si="1">ROUND(YIELD(G11,D11,C11,F11/E11*100,100,1,0),5)</f>
        <v>1.0619999999999999E-2</v>
      </c>
      <c r="I11" s="21">
        <f t="shared" ref="I11:I15" si="2">H11</f>
        <v>1.0619999999999999E-2</v>
      </c>
      <c r="J11" s="24">
        <f t="shared" ref="J11:J15" si="3">ROUND(DURATION(G11,D11,C11,I11,1,1),3)</f>
        <v>1</v>
      </c>
      <c r="K11" s="12"/>
      <c r="L11" s="12"/>
      <c r="M11" s="12"/>
      <c r="N11" s="37"/>
      <c r="O11" s="37"/>
      <c r="P11" s="37"/>
      <c r="Q11" s="37"/>
      <c r="R11" s="37"/>
      <c r="S11" s="37"/>
      <c r="T11" s="38"/>
      <c r="U11" s="38"/>
    </row>
    <row r="12" spans="1:21" x14ac:dyDescent="0.2">
      <c r="A12" s="12"/>
      <c r="B12" s="20" t="s">
        <v>12</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
      <c r="A13" s="12"/>
      <c r="B13" s="20" t="s">
        <v>13</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
      <c r="A14" s="12"/>
      <c r="B14" s="20" t="s">
        <v>14</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
      <c r="A15" s="12"/>
      <c r="B15" s="20" t="s">
        <v>15</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
      <c r="A16" s="12"/>
      <c r="B16" s="20"/>
      <c r="C16" s="21"/>
      <c r="D16" s="22"/>
      <c r="E16" s="23"/>
      <c r="F16" s="23"/>
      <c r="G16" s="22"/>
      <c r="H16" s="21"/>
      <c r="I16" s="21"/>
      <c r="J16" s="24"/>
      <c r="K16" s="12"/>
      <c r="L16" s="12"/>
      <c r="M16" s="22"/>
      <c r="N16" s="37"/>
      <c r="O16" s="37"/>
      <c r="P16" s="37"/>
      <c r="Q16" s="37"/>
      <c r="R16" s="37"/>
      <c r="S16" s="37"/>
      <c r="T16" s="38"/>
    </row>
    <row r="17" spans="1:24" x14ac:dyDescent="0.2">
      <c r="A17" s="12"/>
      <c r="B17" s="12"/>
      <c r="C17" s="21"/>
      <c r="D17" s="22" t="s">
        <v>0</v>
      </c>
      <c r="E17" s="23"/>
      <c r="F17" s="23"/>
      <c r="G17" s="22"/>
      <c r="H17" s="21"/>
      <c r="I17" s="21"/>
      <c r="J17" s="24"/>
      <c r="K17" s="12"/>
      <c r="L17" s="12"/>
      <c r="M17" s="22"/>
      <c r="N17" s="37"/>
      <c r="O17" s="37"/>
      <c r="P17" s="37"/>
      <c r="Q17" s="37"/>
      <c r="R17" s="37"/>
      <c r="S17" s="37"/>
      <c r="T17" s="38"/>
    </row>
    <row r="18" spans="1:24" x14ac:dyDescent="0.2">
      <c r="B18" s="25" t="s">
        <v>100</v>
      </c>
      <c r="C18" s="25"/>
      <c r="D18" s="25"/>
      <c r="E18" s="26"/>
      <c r="F18" s="26">
        <f>SUM(F10:F17)</f>
        <v>349985</v>
      </c>
      <c r="G18" s="25"/>
      <c r="H18" s="12"/>
      <c r="I18" s="49">
        <f>ROUND(SUMPRODUCT(F10:F15,I10:I15,J10:J15)/SUMPRODUCT(F10:F15,J10:J15),5)</f>
        <v>2.2530000000000001E-2</v>
      </c>
      <c r="J18" s="50">
        <f>ROUND(SUMPRODUCT(F10:F15,J10:J15)/F18,3)</f>
        <v>2.7280000000000002</v>
      </c>
      <c r="K18" s="12"/>
      <c r="L18" s="12"/>
      <c r="M18" s="22"/>
      <c r="N18" s="37"/>
      <c r="O18" s="37"/>
      <c r="P18" s="37"/>
      <c r="Q18" s="37"/>
      <c r="R18" s="37"/>
      <c r="S18" s="37"/>
      <c r="T18" s="38"/>
    </row>
    <row r="19" spans="1:24" x14ac:dyDescent="0.2">
      <c r="A19" s="12"/>
      <c r="B19" s="12"/>
      <c r="C19" s="12"/>
      <c r="D19" s="12"/>
      <c r="E19" s="12"/>
      <c r="F19" s="12"/>
      <c r="G19" s="12"/>
      <c r="H19" s="12"/>
      <c r="I19" s="12"/>
      <c r="J19" s="12"/>
      <c r="K19" s="12"/>
      <c r="L19" s="12"/>
      <c r="M19" s="22"/>
      <c r="N19" s="37"/>
      <c r="O19" s="37"/>
      <c r="P19" s="37"/>
      <c r="Q19" s="37"/>
      <c r="R19" s="37"/>
      <c r="S19" s="37"/>
      <c r="T19" s="38"/>
      <c r="U19" s="38"/>
    </row>
    <row r="20" spans="1:24" x14ac:dyDescent="0.2">
      <c r="D20" s="28" t="s">
        <v>16</v>
      </c>
      <c r="E20" s="29" t="s">
        <v>101</v>
      </c>
      <c r="F20" s="12"/>
      <c r="G20" s="12"/>
      <c r="H20" s="12"/>
      <c r="I20" s="30">
        <f>$I$18</f>
        <v>2.2530000000000001E-2</v>
      </c>
      <c r="J20" s="12"/>
      <c r="K20" s="12"/>
      <c r="L20" s="12"/>
      <c r="M20" s="22"/>
      <c r="N20" s="37"/>
      <c r="O20" s="37"/>
      <c r="P20" s="37"/>
      <c r="Q20" s="37"/>
      <c r="R20" s="37"/>
      <c r="S20" s="37"/>
      <c r="T20" s="38"/>
    </row>
    <row r="21" spans="1:24" x14ac:dyDescent="0.2">
      <c r="D21" s="28" t="s">
        <v>17</v>
      </c>
      <c r="E21" s="29" t="s">
        <v>134</v>
      </c>
      <c r="F21" s="12"/>
      <c r="G21" s="12"/>
      <c r="H21" s="12"/>
      <c r="I21" s="30">
        <v>2.5000000000000001E-3</v>
      </c>
      <c r="J21" s="12"/>
      <c r="K21" s="12"/>
      <c r="L21" s="12"/>
      <c r="M21" s="22"/>
      <c r="N21" s="37"/>
      <c r="O21" s="37"/>
      <c r="P21" s="37"/>
      <c r="Q21" s="37"/>
      <c r="R21" s="37"/>
      <c r="S21" s="37"/>
      <c r="T21" s="38"/>
      <c r="U21" s="38"/>
    </row>
    <row r="22" spans="1:24" x14ac:dyDescent="0.2">
      <c r="D22" s="28" t="s">
        <v>18</v>
      </c>
      <c r="E22" s="29" t="s">
        <v>159</v>
      </c>
      <c r="F22" s="12"/>
      <c r="G22" s="12"/>
      <c r="H22" s="12"/>
      <c r="I22" s="48">
        <f>I20-I21</f>
        <v>2.0030000000000003E-2</v>
      </c>
      <c r="J22" s="12"/>
      <c r="K22" s="12"/>
      <c r="L22" s="12"/>
      <c r="M22" s="22"/>
      <c r="N22" s="37"/>
      <c r="O22" s="37"/>
      <c r="P22" s="37"/>
      <c r="Q22" s="37"/>
      <c r="R22" s="37"/>
      <c r="S22" s="37"/>
      <c r="T22" s="38"/>
      <c r="U22" s="38"/>
    </row>
    <row r="23" spans="1:24" x14ac:dyDescent="0.2">
      <c r="A23" s="28"/>
      <c r="B23" s="29"/>
      <c r="C23" s="12"/>
      <c r="D23" s="12"/>
      <c r="E23" s="12"/>
      <c r="F23" s="12"/>
      <c r="G23" s="12"/>
      <c r="H23" s="12"/>
      <c r="I23" s="31"/>
      <c r="J23" s="12"/>
      <c r="K23" s="12"/>
      <c r="L23" s="12"/>
      <c r="M23" s="22"/>
      <c r="N23" s="37"/>
      <c r="O23" s="37"/>
      <c r="P23" s="37"/>
      <c r="Q23" s="37"/>
      <c r="R23" s="37"/>
      <c r="S23" s="37"/>
      <c r="T23" s="38"/>
    </row>
    <row r="24" spans="1:24" x14ac:dyDescent="0.2">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
      <c r="A25" s="12"/>
      <c r="B25" s="12"/>
      <c r="C25" s="12"/>
      <c r="D25" s="12"/>
      <c r="E25" s="12"/>
      <c r="F25" s="12"/>
      <c r="G25" s="12"/>
      <c r="H25" s="12"/>
      <c r="I25" s="12"/>
      <c r="J25" s="12"/>
      <c r="K25" s="12"/>
      <c r="L25" s="12"/>
      <c r="M25" s="22"/>
      <c r="N25" s="37"/>
      <c r="O25" s="37"/>
      <c r="P25" s="37"/>
      <c r="Q25" s="37"/>
      <c r="R25" s="37"/>
      <c r="S25" s="37"/>
      <c r="T25" s="38"/>
    </row>
    <row r="26" spans="1:24" x14ac:dyDescent="0.2">
      <c r="A26" s="16" t="s">
        <v>103</v>
      </c>
      <c r="B26" s="12"/>
      <c r="C26" s="12"/>
      <c r="D26" s="12"/>
      <c r="E26" s="12"/>
      <c r="F26" s="12"/>
      <c r="G26" s="12"/>
      <c r="H26" s="12"/>
      <c r="I26" s="12"/>
      <c r="J26" s="12"/>
      <c r="K26" s="12"/>
      <c r="L26" s="12"/>
      <c r="M26" s="22"/>
      <c r="N26" s="37"/>
      <c r="O26" s="37"/>
      <c r="P26" s="37"/>
      <c r="Q26" s="37"/>
      <c r="R26" s="37"/>
      <c r="S26" s="37"/>
      <c r="T26" s="38"/>
    </row>
    <row r="27" spans="1:24" x14ac:dyDescent="0.2">
      <c r="A27" s="32" t="s">
        <v>104</v>
      </c>
      <c r="E27" s="46" t="s">
        <v>110</v>
      </c>
      <c r="F27" s="12"/>
      <c r="G27" s="32"/>
      <c r="H27" s="12"/>
      <c r="I27" s="12"/>
      <c r="J27" s="12"/>
      <c r="K27" s="12"/>
      <c r="L27" s="12"/>
      <c r="M27" s="12"/>
    </row>
    <row r="28" spans="1:24" x14ac:dyDescent="0.2">
      <c r="A28" s="32" t="s">
        <v>105</v>
      </c>
      <c r="E28" s="32" t="s">
        <v>111</v>
      </c>
      <c r="F28" s="12"/>
      <c r="G28" s="32"/>
      <c r="H28" s="12"/>
      <c r="I28" s="12"/>
      <c r="J28" s="12"/>
      <c r="K28" s="12"/>
      <c r="L28" s="12"/>
      <c r="M28" s="12"/>
    </row>
    <row r="29" spans="1:24" x14ac:dyDescent="0.2">
      <c r="A29" s="32" t="s">
        <v>106</v>
      </c>
      <c r="E29" s="32" t="s">
        <v>35</v>
      </c>
      <c r="F29" s="12"/>
      <c r="G29" s="32"/>
      <c r="H29" s="12"/>
      <c r="I29" s="12"/>
      <c r="J29" s="12"/>
      <c r="K29" s="12"/>
      <c r="L29" s="12"/>
      <c r="M29" s="12"/>
    </row>
    <row r="30" spans="1:24" x14ac:dyDescent="0.2">
      <c r="A30" s="32" t="s">
        <v>107</v>
      </c>
      <c r="B30" s="12"/>
      <c r="C30" s="12"/>
      <c r="E30" s="32" t="s">
        <v>109</v>
      </c>
      <c r="F30" s="12"/>
      <c r="G30" s="12"/>
      <c r="H30" s="12"/>
      <c r="I30" s="12"/>
      <c r="J30" s="12"/>
      <c r="K30" s="12"/>
      <c r="L30" s="12"/>
      <c r="M30" s="12"/>
    </row>
    <row r="31" spans="1:24" x14ac:dyDescent="0.2">
      <c r="A31" s="32" t="s">
        <v>108</v>
      </c>
      <c r="B31" s="12"/>
      <c r="C31" s="12"/>
      <c r="E31" s="32" t="s">
        <v>20</v>
      </c>
      <c r="F31" s="12"/>
      <c r="G31" s="12"/>
      <c r="H31" s="12"/>
      <c r="I31" s="12"/>
      <c r="J31" s="12"/>
      <c r="K31" s="12"/>
      <c r="L31" s="12"/>
      <c r="M31" s="12"/>
    </row>
    <row r="32" spans="1:24" x14ac:dyDescent="0.2">
      <c r="A32" s="32" t="s">
        <v>213</v>
      </c>
      <c r="B32" s="12"/>
      <c r="C32" s="12"/>
      <c r="E32" s="32"/>
      <c r="F32" s="12"/>
      <c r="G32" s="12"/>
      <c r="H32" s="12"/>
      <c r="I32" s="12"/>
      <c r="J32" s="12"/>
      <c r="K32" s="12"/>
      <c r="L32" s="12"/>
      <c r="M32" s="12"/>
    </row>
    <row r="33" spans="1:13" x14ac:dyDescent="0.2">
      <c r="A33" s="32"/>
      <c r="B33" s="12"/>
      <c r="C33" s="12"/>
      <c r="E33" s="32"/>
      <c r="F33" s="12"/>
      <c r="G33" s="12"/>
      <c r="H33" s="12"/>
      <c r="I33" s="12"/>
      <c r="J33" s="12"/>
      <c r="K33" s="12"/>
      <c r="L33" s="12"/>
      <c r="M33" s="12"/>
    </row>
    <row r="34" spans="1:13" x14ac:dyDescent="0.2">
      <c r="F34" s="12"/>
      <c r="G34" s="12"/>
      <c r="H34" s="12"/>
      <c r="I34" s="12"/>
      <c r="J34" s="12"/>
      <c r="K34" s="12"/>
      <c r="L34" s="12"/>
      <c r="M34" s="12"/>
    </row>
    <row r="35" spans="1:13" x14ac:dyDescent="0.2">
      <c r="A35" s="16" t="s">
        <v>112</v>
      </c>
      <c r="B35" s="12"/>
      <c r="C35" s="12"/>
      <c r="D35" s="12"/>
      <c r="E35" s="12"/>
      <c r="F35" s="12"/>
      <c r="G35" s="12"/>
      <c r="H35" s="12"/>
      <c r="I35" s="12"/>
      <c r="J35" s="12"/>
      <c r="K35" s="12"/>
      <c r="L35" s="12"/>
      <c r="M35" s="12"/>
    </row>
    <row r="36" spans="1:13" x14ac:dyDescent="0.2">
      <c r="A36" s="12" t="s">
        <v>214</v>
      </c>
      <c r="B36" s="12"/>
      <c r="C36" s="12"/>
      <c r="D36" s="12"/>
      <c r="E36" s="12"/>
      <c r="F36" s="12"/>
      <c r="G36" s="12"/>
      <c r="H36" s="12"/>
      <c r="I36" s="12"/>
      <c r="J36" s="12"/>
      <c r="K36" s="12"/>
      <c r="L36" s="12"/>
      <c r="M36" s="12"/>
    </row>
    <row r="37" spans="1:13" x14ac:dyDescent="0.2">
      <c r="A37" s="12" t="s">
        <v>215</v>
      </c>
      <c r="B37" s="12"/>
      <c r="C37" s="12"/>
      <c r="D37" s="12"/>
      <c r="E37" s="12"/>
      <c r="F37" s="12"/>
      <c r="G37" s="12"/>
      <c r="H37" s="12"/>
      <c r="I37" s="12"/>
      <c r="J37" s="12"/>
      <c r="K37" s="12"/>
      <c r="L37" s="12"/>
      <c r="M37" s="12"/>
    </row>
    <row r="38" spans="1:13" x14ac:dyDescent="0.2">
      <c r="A38" s="12"/>
      <c r="B38" s="12"/>
      <c r="C38" s="12"/>
      <c r="D38" s="33"/>
      <c r="E38" s="23"/>
      <c r="F38" s="12"/>
      <c r="G38" s="12"/>
      <c r="H38" s="12"/>
      <c r="I38" s="12"/>
      <c r="J38" s="12"/>
      <c r="K38" s="12"/>
      <c r="L38" s="12"/>
      <c r="M38" s="12"/>
    </row>
    <row r="39" spans="1:13" x14ac:dyDescent="0.2">
      <c r="A39" s="12"/>
      <c r="B39" s="12"/>
      <c r="C39" s="12"/>
      <c r="D39" s="12"/>
      <c r="E39" s="12"/>
      <c r="F39" s="12"/>
      <c r="G39" s="12"/>
      <c r="H39" s="12"/>
      <c r="I39" s="12"/>
      <c r="J39" s="12"/>
      <c r="K39" s="12"/>
      <c r="L39" s="12"/>
      <c r="M39" s="12"/>
    </row>
    <row r="40" spans="1:13" x14ac:dyDescent="0.2">
      <c r="A40" s="12"/>
      <c r="B40" s="12"/>
      <c r="C40" s="12"/>
      <c r="D40" s="12"/>
      <c r="E40" s="12"/>
      <c r="F40" s="12"/>
      <c r="G40" s="12"/>
      <c r="H40" s="12"/>
      <c r="I40" s="12"/>
      <c r="J40" s="12"/>
      <c r="K40" s="12"/>
      <c r="L40" s="12"/>
      <c r="M40" s="12"/>
    </row>
    <row r="41" spans="1:13" x14ac:dyDescent="0.2">
      <c r="A41" s="12"/>
      <c r="B41" s="12"/>
      <c r="C41" s="12"/>
      <c r="D41" s="34"/>
      <c r="E41" s="12"/>
      <c r="F41" s="12"/>
      <c r="G41" s="12"/>
      <c r="H41" s="12"/>
      <c r="I41" s="12"/>
      <c r="J41" s="12"/>
      <c r="K41" s="12"/>
      <c r="L41" s="12"/>
      <c r="M41" s="12"/>
    </row>
    <row r="42" spans="1:13" x14ac:dyDescent="0.2">
      <c r="A42" s="12"/>
      <c r="B42" s="12"/>
      <c r="C42" s="12"/>
      <c r="D42" s="12"/>
      <c r="E42" s="12"/>
      <c r="F42" s="12"/>
      <c r="G42" s="12"/>
      <c r="H42" s="12"/>
      <c r="I42" s="12"/>
      <c r="J42" s="12"/>
      <c r="K42" s="12"/>
      <c r="L42" s="12"/>
      <c r="M42" s="12"/>
    </row>
    <row r="43" spans="1:13" x14ac:dyDescent="0.2">
      <c r="A43" s="12"/>
      <c r="B43" s="12"/>
      <c r="C43" s="12"/>
      <c r="D43" s="12"/>
      <c r="E43" s="12"/>
      <c r="F43" s="12"/>
      <c r="G43" s="12"/>
      <c r="H43" s="12"/>
      <c r="I43" s="12"/>
      <c r="J43" s="12"/>
    </row>
    <row r="44" spans="1:13" x14ac:dyDescent="0.2">
      <c r="A44" s="12"/>
      <c r="B44" s="12"/>
      <c r="C44" s="12"/>
      <c r="D44" s="12"/>
      <c r="E44" s="12"/>
      <c r="F44" s="12"/>
      <c r="G44" s="12"/>
      <c r="H44" s="12"/>
      <c r="I44" s="12"/>
      <c r="J44" s="12"/>
    </row>
    <row r="47" spans="1:13" x14ac:dyDescent="0.2">
      <c r="E47" s="35"/>
    </row>
    <row r="49" spans="2:31" x14ac:dyDescent="0.2">
      <c r="D49" s="36"/>
    </row>
    <row r="50" spans="2:31" x14ac:dyDescent="0.2">
      <c r="K50" s="36"/>
      <c r="L50" s="36"/>
      <c r="M50" s="36"/>
      <c r="N50" s="36"/>
      <c r="O50" s="36"/>
      <c r="P50" s="36"/>
      <c r="Q50" s="36"/>
      <c r="R50" s="36"/>
      <c r="S50" s="36"/>
      <c r="T50" s="36"/>
      <c r="U50" s="36"/>
      <c r="V50" s="36"/>
      <c r="W50" s="36"/>
      <c r="X50" s="36"/>
      <c r="Y50" s="36"/>
      <c r="Z50" s="36"/>
      <c r="AA50" s="36"/>
      <c r="AB50" s="36"/>
      <c r="AC50" s="36"/>
      <c r="AD50" s="36"/>
      <c r="AE50" s="36"/>
    </row>
    <row r="52" spans="2:31" x14ac:dyDescent="0.2">
      <c r="C52" s="36"/>
      <c r="D52" s="36"/>
      <c r="E52" s="36"/>
      <c r="F52" s="36"/>
      <c r="G52" s="36"/>
      <c r="H52" s="36"/>
      <c r="I52" s="36"/>
      <c r="J52" s="36"/>
    </row>
    <row r="53" spans="2:31" x14ac:dyDescent="0.2">
      <c r="B53" s="20"/>
    </row>
    <row r="54" spans="2:31" x14ac:dyDescent="0.2">
      <c r="B54" s="20"/>
    </row>
    <row r="55" spans="2:31" x14ac:dyDescent="0.2">
      <c r="B55" s="20"/>
    </row>
    <row r="56" spans="2:31" x14ac:dyDescent="0.2">
      <c r="B56" s="20"/>
    </row>
    <row r="57" spans="2:31" x14ac:dyDescent="0.2">
      <c r="B57" s="20"/>
    </row>
    <row r="58" spans="2:31" x14ac:dyDescent="0.2">
      <c r="B58"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&amp;C&amp;"Arial,Bold"&amp;K000000SCÉNARIO 1
TAUX D'ACTUALISATION FONDÉ SUR LE TAUX DE RENDEMENT INTERNE (TRI) SUR LES PLACEMENTS&amp;R&amp;"Arial,Bold"ANNEXE B
Feuille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PageLayoutView="110" workbookViewId="0">
      <selection activeCell="T20" sqref="T20"/>
    </sheetView>
  </sheetViews>
  <sheetFormatPr defaultColWidth="9.140625" defaultRowHeight="12.75" x14ac:dyDescent="0.2"/>
  <cols>
    <col min="1" max="1" width="20.28515625" style="4" customWidth="1"/>
    <col min="2" max="14" width="9.140625" style="4"/>
    <col min="15" max="15" width="4.7109375" style="4" customWidth="1"/>
    <col min="16" max="17" width="9.140625" style="4"/>
    <col min="18" max="18" width="13.28515625" style="4" customWidth="1"/>
    <col min="19" max="16384" width="9.140625" style="4"/>
  </cols>
  <sheetData>
    <row r="1" spans="1:18" x14ac:dyDescent="0.2">
      <c r="A1" s="161" t="s">
        <v>189</v>
      </c>
      <c r="B1" s="161"/>
      <c r="C1" s="161"/>
      <c r="D1" s="161"/>
      <c r="E1" s="161"/>
      <c r="F1" s="161"/>
      <c r="G1" s="161"/>
      <c r="H1" s="161"/>
      <c r="I1" s="161"/>
      <c r="J1" s="161"/>
      <c r="K1" s="161"/>
      <c r="L1" s="161"/>
      <c r="M1" s="161"/>
      <c r="N1" s="161"/>
      <c r="O1" s="161"/>
      <c r="P1" s="161"/>
      <c r="Q1" s="161"/>
      <c r="R1" s="161"/>
    </row>
    <row r="2" spans="1:18" x14ac:dyDescent="0.2">
      <c r="A2" s="205" t="s">
        <v>113</v>
      </c>
      <c r="B2" s="205"/>
      <c r="C2" s="205"/>
      <c r="D2" s="205"/>
      <c r="E2" s="205"/>
      <c r="F2" s="205"/>
      <c r="G2" s="205"/>
      <c r="H2" s="205"/>
      <c r="I2" s="205"/>
      <c r="J2" s="205"/>
      <c r="K2" s="205"/>
      <c r="L2" s="205"/>
      <c r="M2" s="205"/>
      <c r="N2" s="205"/>
      <c r="O2" s="205"/>
      <c r="P2" s="205"/>
      <c r="Q2" s="205"/>
      <c r="R2" s="205"/>
    </row>
    <row r="3" spans="1:18" x14ac:dyDescent="0.2">
      <c r="A3" s="131"/>
      <c r="B3" s="131"/>
      <c r="C3" s="131"/>
      <c r="D3" s="131"/>
      <c r="E3" s="131"/>
      <c r="F3" s="131"/>
      <c r="G3" s="131"/>
      <c r="H3" s="131"/>
      <c r="I3" s="131"/>
      <c r="J3" s="131"/>
      <c r="K3" s="131"/>
      <c r="L3" s="131"/>
      <c r="M3" s="131"/>
      <c r="N3" s="131"/>
      <c r="O3" s="131"/>
      <c r="P3" s="131"/>
      <c r="Q3" s="131"/>
      <c r="R3" s="131"/>
    </row>
    <row r="4" spans="1:18" x14ac:dyDescent="0.2">
      <c r="A4" s="177" t="s">
        <v>251</v>
      </c>
      <c r="B4" s="177"/>
      <c r="C4" s="131"/>
      <c r="D4" s="131"/>
      <c r="E4" s="131"/>
      <c r="F4" s="131"/>
      <c r="G4" s="131"/>
      <c r="H4" s="131"/>
      <c r="I4" s="131"/>
      <c r="J4" s="131"/>
      <c r="K4" s="131"/>
      <c r="L4" s="131"/>
      <c r="M4" s="131"/>
      <c r="N4" s="131"/>
      <c r="O4" s="131"/>
      <c r="P4" s="131"/>
      <c r="Q4" s="131"/>
      <c r="R4" s="131"/>
    </row>
    <row r="5" spans="1:18" x14ac:dyDescent="0.2">
      <c r="A5" s="131"/>
      <c r="B5" s="131"/>
      <c r="C5" s="186" t="s">
        <v>114</v>
      </c>
      <c r="D5" s="131"/>
      <c r="E5" s="131"/>
      <c r="F5" s="131"/>
      <c r="G5" s="131"/>
      <c r="H5" s="131"/>
      <c r="I5" s="131"/>
      <c r="J5" s="131"/>
      <c r="K5" s="131"/>
      <c r="L5" s="131"/>
      <c r="M5" s="131"/>
      <c r="N5" s="131"/>
      <c r="O5" s="131"/>
      <c r="P5" s="131"/>
      <c r="Q5" s="131"/>
      <c r="R5" s="131"/>
    </row>
    <row r="6" spans="1:18" x14ac:dyDescent="0.2">
      <c r="A6" s="131"/>
      <c r="B6" s="185" t="s">
        <v>252</v>
      </c>
      <c r="C6" s="186">
        <v>2016</v>
      </c>
      <c r="D6" s="186">
        <f t="shared" ref="D6:M6" si="0">C6+1</f>
        <v>2017</v>
      </c>
      <c r="E6" s="186">
        <f t="shared" si="0"/>
        <v>2018</v>
      </c>
      <c r="F6" s="186">
        <f t="shared" si="0"/>
        <v>2019</v>
      </c>
      <c r="G6" s="186">
        <f t="shared" si="0"/>
        <v>2020</v>
      </c>
      <c r="H6" s="186">
        <f t="shared" si="0"/>
        <v>2021</v>
      </c>
      <c r="I6" s="186">
        <f t="shared" si="0"/>
        <v>2022</v>
      </c>
      <c r="J6" s="186">
        <f t="shared" si="0"/>
        <v>2023</v>
      </c>
      <c r="K6" s="186">
        <f t="shared" si="0"/>
        <v>2024</v>
      </c>
      <c r="L6" s="186">
        <f t="shared" si="0"/>
        <v>2025</v>
      </c>
      <c r="M6" s="186">
        <f t="shared" si="0"/>
        <v>2026</v>
      </c>
      <c r="N6" s="185" t="s">
        <v>1</v>
      </c>
      <c r="O6" s="131"/>
      <c r="P6" s="131"/>
      <c r="Q6" s="131"/>
      <c r="R6" s="131"/>
    </row>
    <row r="7" spans="1:18" x14ac:dyDescent="0.2">
      <c r="A7" s="131"/>
      <c r="B7" s="131"/>
      <c r="C7" s="131"/>
      <c r="D7" s="131"/>
      <c r="E7" s="131"/>
      <c r="F7" s="131"/>
      <c r="G7" s="131"/>
      <c r="H7" s="131"/>
      <c r="I7" s="131"/>
      <c r="J7" s="131"/>
      <c r="K7" s="131"/>
      <c r="L7" s="131"/>
      <c r="M7" s="131"/>
      <c r="N7" s="131"/>
      <c r="O7" s="131"/>
      <c r="P7" s="131"/>
      <c r="Q7" s="131"/>
      <c r="R7" s="131"/>
    </row>
    <row r="8" spans="1:18" x14ac:dyDescent="0.2">
      <c r="A8" s="199" t="s">
        <v>115</v>
      </c>
      <c r="B8" s="199"/>
      <c r="C8" s="132"/>
      <c r="D8" s="132"/>
      <c r="E8" s="132"/>
      <c r="F8" s="132"/>
      <c r="G8" s="132"/>
      <c r="H8" s="132"/>
      <c r="I8" s="132"/>
      <c r="J8" s="132"/>
      <c r="K8" s="132"/>
      <c r="L8" s="132"/>
      <c r="M8" s="132"/>
      <c r="N8" s="132"/>
      <c r="O8" s="131"/>
      <c r="P8" s="131"/>
      <c r="Q8" s="131"/>
      <c r="R8" s="131"/>
    </row>
    <row r="9" spans="1:18" x14ac:dyDescent="0.2">
      <c r="A9" s="131" t="s">
        <v>116</v>
      </c>
      <c r="B9" s="132">
        <v>150000</v>
      </c>
      <c r="C9" s="201">
        <v>0.34799999999999998</v>
      </c>
      <c r="D9" s="201">
        <v>0.215</v>
      </c>
      <c r="E9" s="201">
        <v>0.15</v>
      </c>
      <c r="F9" s="201">
        <v>9.5000000000000001E-2</v>
      </c>
      <c r="G9" s="201">
        <v>7.5999999999999998E-2</v>
      </c>
      <c r="H9" s="201">
        <v>4.4999999999999998E-2</v>
      </c>
      <c r="I9" s="201">
        <v>3.5000000000000003E-2</v>
      </c>
      <c r="J9" s="201">
        <v>0.02</v>
      </c>
      <c r="K9" s="201">
        <v>1.4999999999999999E-2</v>
      </c>
      <c r="L9" s="201">
        <v>1E-3</v>
      </c>
      <c r="M9" s="201">
        <v>0</v>
      </c>
      <c r="N9" s="201">
        <f>SUM(C9:M9)</f>
        <v>1</v>
      </c>
      <c r="O9" s="131"/>
      <c r="P9" s="131"/>
      <c r="Q9" s="131"/>
      <c r="R9" s="131"/>
    </row>
    <row r="10" spans="1:18" x14ac:dyDescent="0.2">
      <c r="A10" s="131" t="s">
        <v>117</v>
      </c>
      <c r="B10" s="132">
        <v>60000</v>
      </c>
      <c r="C10" s="201">
        <v>0.25700000000000001</v>
      </c>
      <c r="D10" s="201">
        <v>0.187</v>
      </c>
      <c r="E10" s="201">
        <v>0.153</v>
      </c>
      <c r="F10" s="201">
        <v>0.125</v>
      </c>
      <c r="G10" s="201">
        <v>0.105</v>
      </c>
      <c r="H10" s="201">
        <v>0.08</v>
      </c>
      <c r="I10" s="201">
        <v>0.05</v>
      </c>
      <c r="J10" s="201">
        <v>0.03</v>
      </c>
      <c r="K10" s="201">
        <v>0.01</v>
      </c>
      <c r="L10" s="201">
        <v>3.0000000000000001E-3</v>
      </c>
      <c r="M10" s="201">
        <v>0</v>
      </c>
      <c r="N10" s="201">
        <f>SUM(C10:M10)</f>
        <v>1</v>
      </c>
      <c r="O10" s="131"/>
      <c r="P10" s="131"/>
      <c r="Q10" s="131"/>
      <c r="R10" s="131"/>
    </row>
    <row r="11" spans="1:18" x14ac:dyDescent="0.2">
      <c r="A11" s="131" t="s">
        <v>118</v>
      </c>
      <c r="B11" s="132">
        <v>40000</v>
      </c>
      <c r="C11" s="201">
        <v>0.45</v>
      </c>
      <c r="D11" s="201">
        <v>0.2</v>
      </c>
      <c r="E11" s="201">
        <v>0.15</v>
      </c>
      <c r="F11" s="201">
        <v>0.1</v>
      </c>
      <c r="G11" s="201">
        <v>7.4999999999999997E-2</v>
      </c>
      <c r="H11" s="201">
        <v>0.02</v>
      </c>
      <c r="I11" s="201">
        <v>5.0000000000000001E-3</v>
      </c>
      <c r="J11" s="201">
        <v>0</v>
      </c>
      <c r="K11" s="201">
        <v>0</v>
      </c>
      <c r="L11" s="201">
        <v>0</v>
      </c>
      <c r="M11" s="201">
        <v>0</v>
      </c>
      <c r="N11" s="201">
        <f>SUM(C11:M11)</f>
        <v>1</v>
      </c>
      <c r="O11" s="131"/>
      <c r="P11" s="131"/>
      <c r="Q11" s="131"/>
      <c r="R11" s="131"/>
    </row>
    <row r="12" spans="1:18" x14ac:dyDescent="0.2">
      <c r="A12" s="131" t="s">
        <v>119</v>
      </c>
      <c r="B12" s="132">
        <v>20000</v>
      </c>
      <c r="C12" s="201">
        <v>0.58799999999999986</v>
      </c>
      <c r="D12" s="201">
        <v>0.23400000000000001</v>
      </c>
      <c r="E12" s="201">
        <v>0.112</v>
      </c>
      <c r="F12" s="201">
        <v>2.9000000000000001E-2</v>
      </c>
      <c r="G12" s="201">
        <v>1.9E-2</v>
      </c>
      <c r="H12" s="201">
        <v>1.2999999999999999E-2</v>
      </c>
      <c r="I12" s="201">
        <v>5.0000000000000001E-3</v>
      </c>
      <c r="J12" s="201">
        <v>0</v>
      </c>
      <c r="K12" s="201">
        <v>0</v>
      </c>
      <c r="L12" s="201">
        <v>0</v>
      </c>
      <c r="M12" s="201">
        <v>0</v>
      </c>
      <c r="N12" s="201">
        <f>SUM(C12:M12)</f>
        <v>0.99999999999999989</v>
      </c>
      <c r="O12" s="131"/>
      <c r="P12" s="131"/>
      <c r="Q12" s="131"/>
      <c r="R12" s="131"/>
    </row>
    <row r="13" spans="1:18" x14ac:dyDescent="0.2">
      <c r="A13" s="202" t="s">
        <v>122</v>
      </c>
      <c r="B13" s="203">
        <v>5000</v>
      </c>
      <c r="C13" s="204">
        <v>0.85599999999999998</v>
      </c>
      <c r="D13" s="204">
        <v>6.8000000000000005E-2</v>
      </c>
      <c r="E13" s="204">
        <v>4.4999999999999998E-2</v>
      </c>
      <c r="F13" s="204">
        <v>2.5000000000000001E-2</v>
      </c>
      <c r="G13" s="204">
        <v>6.0000000000000001E-3</v>
      </c>
      <c r="H13" s="204">
        <v>0</v>
      </c>
      <c r="I13" s="204">
        <v>0</v>
      </c>
      <c r="J13" s="204">
        <v>0</v>
      </c>
      <c r="K13" s="204">
        <v>0</v>
      </c>
      <c r="L13" s="204">
        <v>0</v>
      </c>
      <c r="M13" s="204">
        <v>0</v>
      </c>
      <c r="N13" s="204">
        <f>SUM(C13:M13)</f>
        <v>1</v>
      </c>
      <c r="O13" s="131"/>
      <c r="P13" s="131"/>
      <c r="Q13" s="131"/>
      <c r="R13" s="131"/>
    </row>
    <row r="14" spans="1:18" x14ac:dyDescent="0.2">
      <c r="A14" s="131" t="s">
        <v>224</v>
      </c>
      <c r="B14" s="132">
        <f>SUM(B9:B13)</f>
        <v>275000</v>
      </c>
      <c r="C14" s="201"/>
      <c r="D14" s="201"/>
      <c r="E14" s="201"/>
      <c r="F14" s="201"/>
      <c r="G14" s="201"/>
      <c r="H14" s="201"/>
      <c r="I14" s="201"/>
      <c r="J14" s="201"/>
      <c r="K14" s="201"/>
      <c r="L14" s="201"/>
      <c r="M14" s="201"/>
      <c r="N14" s="201"/>
      <c r="O14" s="131"/>
      <c r="P14" s="131"/>
      <c r="Q14" s="131"/>
      <c r="R14" s="131"/>
    </row>
    <row r="15" spans="1:18" x14ac:dyDescent="0.2">
      <c r="A15" s="131" t="s">
        <v>225</v>
      </c>
      <c r="B15" s="132">
        <v>15000</v>
      </c>
      <c r="C15" s="201">
        <v>0.56099999999999994</v>
      </c>
      <c r="D15" s="201">
        <v>0.193</v>
      </c>
      <c r="E15" s="201">
        <v>0.105</v>
      </c>
      <c r="F15" s="201">
        <v>6.3E-2</v>
      </c>
      <c r="G15" s="201">
        <v>3.6999999999999998E-2</v>
      </c>
      <c r="H15" s="201">
        <v>2.1000000000000001E-2</v>
      </c>
      <c r="I15" s="201">
        <v>1.0999999999999999E-2</v>
      </c>
      <c r="J15" s="201">
        <v>5.0000000000000001E-3</v>
      </c>
      <c r="K15" s="201">
        <v>3.0000000000000001E-3</v>
      </c>
      <c r="L15" s="201">
        <v>1E-3</v>
      </c>
      <c r="M15" s="201">
        <v>0</v>
      </c>
      <c r="N15" s="201">
        <f>SUM(C15:M15)</f>
        <v>1</v>
      </c>
      <c r="O15" s="131"/>
      <c r="P15" s="131"/>
      <c r="Q15" s="131"/>
      <c r="R15" s="131"/>
    </row>
    <row r="16" spans="1:18" x14ac:dyDescent="0.2">
      <c r="A16" s="202" t="s">
        <v>120</v>
      </c>
      <c r="B16" s="203">
        <v>0</v>
      </c>
      <c r="C16" s="204">
        <v>0</v>
      </c>
      <c r="D16" s="204">
        <v>0</v>
      </c>
      <c r="E16" s="204">
        <v>0</v>
      </c>
      <c r="F16" s="204">
        <v>0</v>
      </c>
      <c r="G16" s="204">
        <v>0</v>
      </c>
      <c r="H16" s="204">
        <v>0</v>
      </c>
      <c r="I16" s="204">
        <v>0</v>
      </c>
      <c r="J16" s="204">
        <v>0</v>
      </c>
      <c r="K16" s="204">
        <v>0</v>
      </c>
      <c r="L16" s="204">
        <v>0</v>
      </c>
      <c r="M16" s="204">
        <v>0</v>
      </c>
      <c r="N16" s="204">
        <f>SUM(C16:M16)</f>
        <v>0</v>
      </c>
      <c r="O16" s="131"/>
      <c r="P16" s="131"/>
      <c r="Q16" s="131"/>
      <c r="R16" s="131"/>
    </row>
    <row r="17" spans="1:18" x14ac:dyDescent="0.2">
      <c r="A17" s="131" t="s">
        <v>115</v>
      </c>
      <c r="B17" s="132">
        <f>SUM(B14:B16)</f>
        <v>290000</v>
      </c>
      <c r="C17" s="201"/>
      <c r="D17" s="201"/>
      <c r="E17" s="201"/>
      <c r="F17" s="201"/>
      <c r="G17" s="201"/>
      <c r="H17" s="201"/>
      <c r="I17" s="201"/>
      <c r="J17" s="201"/>
      <c r="K17" s="201"/>
      <c r="L17" s="201"/>
      <c r="M17" s="201"/>
      <c r="N17" s="201"/>
      <c r="O17" s="131"/>
      <c r="P17" s="131"/>
      <c r="Q17" s="131"/>
      <c r="R17" s="131"/>
    </row>
    <row r="18" spans="1:18" x14ac:dyDescent="0.2">
      <c r="A18" s="131"/>
      <c r="B18" s="132"/>
      <c r="C18" s="132"/>
      <c r="D18" s="132"/>
      <c r="E18" s="132"/>
      <c r="F18" s="132"/>
      <c r="G18" s="132"/>
      <c r="H18" s="132"/>
      <c r="I18" s="132"/>
      <c r="J18" s="132"/>
      <c r="K18" s="132"/>
      <c r="L18" s="132"/>
      <c r="M18" s="132"/>
      <c r="N18" s="132"/>
      <c r="O18" s="131"/>
      <c r="P18" s="131"/>
      <c r="Q18" s="131"/>
      <c r="R18" s="131"/>
    </row>
    <row r="19" spans="1:18" x14ac:dyDescent="0.2">
      <c r="A19" s="199" t="s">
        <v>121</v>
      </c>
      <c r="B19" s="200"/>
      <c r="C19" s="132"/>
      <c r="D19" s="132"/>
      <c r="E19" s="132"/>
      <c r="F19" s="132"/>
      <c r="G19" s="132"/>
      <c r="H19" s="132"/>
      <c r="I19" s="132"/>
      <c r="J19" s="132"/>
      <c r="K19" s="132"/>
      <c r="L19" s="132"/>
      <c r="M19" s="132"/>
      <c r="N19" s="132"/>
      <c r="O19" s="131"/>
      <c r="P19" s="131"/>
      <c r="Q19" s="131"/>
      <c r="R19" s="131"/>
    </row>
    <row r="20" spans="1:18" x14ac:dyDescent="0.2">
      <c r="A20" s="131" t="s">
        <v>116</v>
      </c>
      <c r="B20" s="132">
        <v>10000</v>
      </c>
      <c r="C20" s="201">
        <v>0.35</v>
      </c>
      <c r="D20" s="201">
        <v>0.22900000000000001</v>
      </c>
      <c r="E20" s="201">
        <v>0.14799999999999999</v>
      </c>
      <c r="F20" s="201">
        <v>0.121</v>
      </c>
      <c r="G20" s="201">
        <v>0.08</v>
      </c>
      <c r="H20" s="201">
        <v>4.1000000000000002E-2</v>
      </c>
      <c r="I20" s="201">
        <v>0.01</v>
      </c>
      <c r="J20" s="201">
        <v>8.0000000000000002E-3</v>
      </c>
      <c r="K20" s="201">
        <v>7.0000000000000001E-3</v>
      </c>
      <c r="L20" s="201">
        <v>4.0000000000000001E-3</v>
      </c>
      <c r="M20" s="201">
        <v>2E-3</v>
      </c>
      <c r="N20" s="201">
        <f>SUM(C20:M20)</f>
        <v>1</v>
      </c>
      <c r="O20" s="131"/>
      <c r="P20" s="131"/>
      <c r="Q20" s="131"/>
      <c r="R20" s="131"/>
    </row>
    <row r="21" spans="1:18" x14ac:dyDescent="0.2">
      <c r="A21" s="131" t="s">
        <v>117</v>
      </c>
      <c r="B21" s="132">
        <v>8000</v>
      </c>
      <c r="C21" s="201">
        <v>0.254</v>
      </c>
      <c r="D21" s="201">
        <v>0.45900000000000002</v>
      </c>
      <c r="E21" s="201">
        <v>0.13200000000000001</v>
      </c>
      <c r="F21" s="201">
        <v>5.2999999999999999E-2</v>
      </c>
      <c r="G21" s="201">
        <v>5.2999999999999999E-2</v>
      </c>
      <c r="H21" s="201">
        <v>2.7E-2</v>
      </c>
      <c r="I21" s="201">
        <v>1.4999999999999999E-2</v>
      </c>
      <c r="J21" s="201">
        <v>7.0000000000000001E-3</v>
      </c>
      <c r="K21" s="201">
        <v>0</v>
      </c>
      <c r="L21" s="201">
        <v>0</v>
      </c>
      <c r="M21" s="201">
        <v>0</v>
      </c>
      <c r="N21" s="201">
        <f>SUM(C21:M21)</f>
        <v>1.0000000000000002</v>
      </c>
      <c r="O21" s="131"/>
      <c r="P21" s="131"/>
      <c r="Q21" s="131"/>
      <c r="R21" s="131"/>
    </row>
    <row r="22" spans="1:18" x14ac:dyDescent="0.2">
      <c r="A22" s="131" t="s">
        <v>118</v>
      </c>
      <c r="B22" s="132">
        <v>3000</v>
      </c>
      <c r="C22" s="201">
        <v>0.13600000000000001</v>
      </c>
      <c r="D22" s="201">
        <v>0.46300000000000002</v>
      </c>
      <c r="E22" s="201">
        <v>0.24099999999999999</v>
      </c>
      <c r="F22" s="201">
        <v>7.2999999999999995E-2</v>
      </c>
      <c r="G22" s="201">
        <v>3.5000000000000003E-2</v>
      </c>
      <c r="H22" s="201">
        <v>2.5999999999999999E-2</v>
      </c>
      <c r="I22" s="201">
        <v>1.7000000000000001E-2</v>
      </c>
      <c r="J22" s="201">
        <v>8.9999999999999993E-3</v>
      </c>
      <c r="K22" s="201">
        <v>0</v>
      </c>
      <c r="L22" s="201">
        <v>0</v>
      </c>
      <c r="M22" s="201">
        <v>0</v>
      </c>
      <c r="N22" s="201">
        <f>SUM(C22:M22)</f>
        <v>1</v>
      </c>
      <c r="O22" s="131"/>
      <c r="P22" s="131"/>
      <c r="Q22" s="131"/>
      <c r="R22" s="131"/>
    </row>
    <row r="23" spans="1:18" x14ac:dyDescent="0.2">
      <c r="A23" s="131" t="s">
        <v>119</v>
      </c>
      <c r="B23" s="132">
        <v>5000</v>
      </c>
      <c r="C23" s="201">
        <v>0.33200000000000002</v>
      </c>
      <c r="D23" s="201">
        <v>0.40100000000000002</v>
      </c>
      <c r="E23" s="201">
        <v>0.14699999999999999</v>
      </c>
      <c r="F23" s="201">
        <v>6.9000000000000006E-2</v>
      </c>
      <c r="G23" s="201">
        <v>0.02</v>
      </c>
      <c r="H23" s="201">
        <v>1.6E-2</v>
      </c>
      <c r="I23" s="201">
        <v>8.0000000000000002E-3</v>
      </c>
      <c r="J23" s="201">
        <v>7.0000000000000001E-3</v>
      </c>
      <c r="K23" s="201">
        <v>0</v>
      </c>
      <c r="L23" s="201">
        <v>0</v>
      </c>
      <c r="M23" s="201">
        <v>0</v>
      </c>
      <c r="N23" s="201">
        <f>SUM(C23:M23)</f>
        <v>1</v>
      </c>
      <c r="O23" s="131"/>
      <c r="P23" s="131"/>
      <c r="Q23" s="131"/>
      <c r="R23" s="131"/>
    </row>
    <row r="24" spans="1:18" x14ac:dyDescent="0.2">
      <c r="A24" s="202" t="s">
        <v>122</v>
      </c>
      <c r="B24" s="203">
        <v>1000</v>
      </c>
      <c r="C24" s="204">
        <v>0.72799999999999998</v>
      </c>
      <c r="D24" s="204">
        <v>0.25600000000000001</v>
      </c>
      <c r="E24" s="204">
        <v>6.0000000000000001E-3</v>
      </c>
      <c r="F24" s="204">
        <v>5.0000000000000001E-3</v>
      </c>
      <c r="G24" s="204">
        <v>3.0000000000000001E-3</v>
      </c>
      <c r="H24" s="204">
        <v>2E-3</v>
      </c>
      <c r="I24" s="204">
        <v>0</v>
      </c>
      <c r="J24" s="204">
        <v>0</v>
      </c>
      <c r="K24" s="204">
        <v>0</v>
      </c>
      <c r="L24" s="204">
        <v>0</v>
      </c>
      <c r="M24" s="204">
        <v>0</v>
      </c>
      <c r="N24" s="204">
        <f>SUM(C24:M24)</f>
        <v>1</v>
      </c>
      <c r="O24" s="131"/>
      <c r="P24" s="131"/>
      <c r="Q24" s="131"/>
      <c r="R24" s="131"/>
    </row>
    <row r="25" spans="1:18" x14ac:dyDescent="0.2">
      <c r="A25" s="131" t="s">
        <v>250</v>
      </c>
      <c r="B25" s="132">
        <f>SUM(B20:B24)</f>
        <v>27000</v>
      </c>
      <c r="C25" s="201"/>
      <c r="D25" s="201"/>
      <c r="E25" s="201"/>
      <c r="F25" s="201"/>
      <c r="G25" s="201"/>
      <c r="H25" s="201"/>
      <c r="I25" s="201"/>
      <c r="J25" s="201"/>
      <c r="K25" s="201"/>
      <c r="L25" s="201"/>
      <c r="M25" s="201"/>
      <c r="N25" s="201"/>
      <c r="O25" s="131"/>
      <c r="P25" s="131"/>
      <c r="Q25" s="131"/>
      <c r="R25" s="131"/>
    </row>
    <row r="26" spans="1:18" x14ac:dyDescent="0.2">
      <c r="A26" s="131" t="s">
        <v>124</v>
      </c>
      <c r="B26" s="132">
        <v>3000</v>
      </c>
      <c r="C26" s="201">
        <v>1</v>
      </c>
      <c r="D26" s="201">
        <v>0</v>
      </c>
      <c r="E26" s="201">
        <v>0</v>
      </c>
      <c r="F26" s="201">
        <v>0</v>
      </c>
      <c r="G26" s="201">
        <v>0</v>
      </c>
      <c r="H26" s="201">
        <v>0</v>
      </c>
      <c r="I26" s="201">
        <v>0</v>
      </c>
      <c r="J26" s="201">
        <v>0</v>
      </c>
      <c r="K26" s="201">
        <v>0</v>
      </c>
      <c r="L26" s="201">
        <v>0</v>
      </c>
      <c r="M26" s="201">
        <v>0</v>
      </c>
      <c r="N26" s="201">
        <f>SUM(C26:M26)</f>
        <v>1</v>
      </c>
      <c r="O26" s="131"/>
      <c r="P26" s="131"/>
      <c r="Q26" s="131"/>
      <c r="R26" s="131"/>
    </row>
    <row r="27" spans="1:18" x14ac:dyDescent="0.2">
      <c r="A27" s="202" t="s">
        <v>123</v>
      </c>
      <c r="B27" s="203">
        <v>15000</v>
      </c>
      <c r="C27" s="204">
        <v>0.57499999999999996</v>
      </c>
      <c r="D27" s="204">
        <v>0.19</v>
      </c>
      <c r="E27" s="204">
        <v>0.10199999999999999</v>
      </c>
      <c r="F27" s="204">
        <v>5.8000000000000003E-2</v>
      </c>
      <c r="G27" s="204">
        <v>3.5000000000000003E-2</v>
      </c>
      <c r="H27" s="204">
        <v>0.02</v>
      </c>
      <c r="I27" s="204">
        <v>1.0999999999999999E-2</v>
      </c>
      <c r="J27" s="204">
        <v>5.0000000000000001E-3</v>
      </c>
      <c r="K27" s="204">
        <v>3.0000000000000001E-3</v>
      </c>
      <c r="L27" s="204">
        <v>1E-3</v>
      </c>
      <c r="M27" s="204">
        <v>0</v>
      </c>
      <c r="N27" s="204">
        <f>SUM(C27:M27)</f>
        <v>1</v>
      </c>
      <c r="O27" s="131"/>
      <c r="P27" s="131"/>
      <c r="Q27" s="131"/>
      <c r="R27" s="131"/>
    </row>
    <row r="28" spans="1:18" x14ac:dyDescent="0.2">
      <c r="A28" s="131" t="s">
        <v>121</v>
      </c>
      <c r="B28" s="132">
        <f>SUM(B25:B27)</f>
        <v>45000</v>
      </c>
      <c r="C28" s="201"/>
      <c r="D28" s="201"/>
      <c r="E28" s="201"/>
      <c r="F28" s="201"/>
      <c r="G28" s="201"/>
      <c r="H28" s="201"/>
      <c r="I28" s="201"/>
      <c r="J28" s="201"/>
      <c r="K28" s="201"/>
      <c r="L28" s="201"/>
      <c r="M28" s="201"/>
      <c r="N28" s="201"/>
      <c r="O28" s="131"/>
      <c r="P28" s="131"/>
      <c r="Q28" s="131"/>
      <c r="R28" s="131"/>
    </row>
    <row r="29" spans="1:18" ht="13.5" thickBot="1" x14ac:dyDescent="0.25">
      <c r="A29" s="206"/>
      <c r="B29" s="207"/>
      <c r="C29" s="208"/>
      <c r="D29" s="208"/>
      <c r="E29" s="208"/>
      <c r="F29" s="208"/>
      <c r="G29" s="208"/>
      <c r="H29" s="208"/>
      <c r="I29" s="208"/>
      <c r="J29" s="208"/>
      <c r="K29" s="208"/>
      <c r="L29" s="208"/>
      <c r="M29" s="208"/>
      <c r="N29" s="208"/>
      <c r="O29" s="131"/>
      <c r="P29" s="131"/>
      <c r="Q29" s="131"/>
      <c r="R29" s="131"/>
    </row>
    <row r="30" spans="1:18" ht="13.5" thickTop="1" x14ac:dyDescent="0.2">
      <c r="A30" s="186" t="s">
        <v>218</v>
      </c>
      <c r="B30" s="209">
        <f>B17+B28</f>
        <v>335000</v>
      </c>
      <c r="C30" s="210"/>
      <c r="D30" s="210"/>
      <c r="E30" s="210"/>
      <c r="F30" s="210"/>
      <c r="G30" s="210"/>
      <c r="H30" s="210"/>
      <c r="I30" s="210"/>
      <c r="J30" s="210"/>
      <c r="K30" s="210"/>
      <c r="L30" s="210"/>
      <c r="M30" s="210"/>
      <c r="N30" s="210"/>
      <c r="O30" s="131"/>
      <c r="P30" s="131"/>
      <c r="Q30" s="131"/>
      <c r="R30" s="131"/>
    </row>
    <row r="31" spans="1:18" x14ac:dyDescent="0.2">
      <c r="A31" s="131"/>
      <c r="B31" s="132"/>
      <c r="C31" s="201"/>
      <c r="D31" s="201"/>
      <c r="E31" s="201"/>
      <c r="F31" s="201"/>
      <c r="G31" s="201"/>
      <c r="H31" s="201"/>
      <c r="I31" s="201"/>
      <c r="J31" s="201"/>
      <c r="K31" s="201"/>
      <c r="L31" s="201"/>
      <c r="M31" s="201"/>
      <c r="N31" s="201"/>
      <c r="O31" s="131"/>
      <c r="P31" s="131"/>
      <c r="Q31" s="131"/>
      <c r="R31" s="131"/>
    </row>
    <row r="32" spans="1:18" x14ac:dyDescent="0.2">
      <c r="A32" s="131"/>
      <c r="B32" s="132"/>
      <c r="C32" s="132"/>
      <c r="D32" s="132"/>
      <c r="E32" s="132"/>
      <c r="F32" s="132"/>
      <c r="G32" s="132"/>
      <c r="H32" s="132"/>
      <c r="I32" s="132"/>
      <c r="J32" s="132"/>
      <c r="K32" s="132"/>
      <c r="L32" s="132"/>
      <c r="M32" s="132"/>
      <c r="N32" s="132"/>
      <c r="O32" s="131"/>
      <c r="P32" s="131"/>
      <c r="Q32" s="131"/>
      <c r="R32" s="131"/>
    </row>
    <row r="33" spans="1:18" x14ac:dyDescent="0.2">
      <c r="A33" s="211" t="s">
        <v>253</v>
      </c>
      <c r="B33" s="212"/>
      <c r="C33" s="213"/>
      <c r="D33" s="213"/>
      <c r="E33" s="213"/>
      <c r="F33" s="213"/>
      <c r="G33" s="213"/>
      <c r="H33" s="213"/>
      <c r="I33" s="213"/>
      <c r="J33" s="213"/>
      <c r="K33" s="213"/>
      <c r="L33" s="213"/>
      <c r="M33" s="213"/>
      <c r="N33" s="213"/>
      <c r="O33" s="181"/>
      <c r="P33" s="131"/>
      <c r="Q33" s="131"/>
      <c r="R33" s="131"/>
    </row>
    <row r="34" spans="1:18" x14ac:dyDescent="0.2">
      <c r="A34" s="181"/>
      <c r="B34" s="213"/>
      <c r="C34" s="214" t="s">
        <v>114</v>
      </c>
      <c r="D34" s="213"/>
      <c r="E34" s="213"/>
      <c r="F34" s="213"/>
      <c r="G34" s="213"/>
      <c r="H34" s="213"/>
      <c r="I34" s="213"/>
      <c r="J34" s="213"/>
      <c r="K34" s="213"/>
      <c r="L34" s="213"/>
      <c r="M34" s="213"/>
      <c r="N34" s="213"/>
      <c r="O34" s="181"/>
      <c r="P34" s="185" t="s">
        <v>125</v>
      </c>
      <c r="Q34" s="185" t="s">
        <v>31</v>
      </c>
      <c r="R34" s="131"/>
    </row>
    <row r="35" spans="1:18" x14ac:dyDescent="0.2">
      <c r="A35" s="181"/>
      <c r="B35" s="215"/>
      <c r="C35" s="214">
        <f>'ANNX B feuille 3'!$B$6</f>
        <v>2016</v>
      </c>
      <c r="D35" s="214">
        <f t="shared" ref="D35:M35" si="1">C35+1</f>
        <v>2017</v>
      </c>
      <c r="E35" s="214">
        <f t="shared" si="1"/>
        <v>2018</v>
      </c>
      <c r="F35" s="214">
        <f t="shared" si="1"/>
        <v>2019</v>
      </c>
      <c r="G35" s="214">
        <f t="shared" si="1"/>
        <v>2020</v>
      </c>
      <c r="H35" s="214">
        <f t="shared" si="1"/>
        <v>2021</v>
      </c>
      <c r="I35" s="214">
        <f t="shared" si="1"/>
        <v>2022</v>
      </c>
      <c r="J35" s="214">
        <f t="shared" si="1"/>
        <v>2023</v>
      </c>
      <c r="K35" s="214">
        <f t="shared" si="1"/>
        <v>2024</v>
      </c>
      <c r="L35" s="214">
        <f t="shared" si="1"/>
        <v>2025</v>
      </c>
      <c r="M35" s="214">
        <f t="shared" si="1"/>
        <v>2026</v>
      </c>
      <c r="N35" s="216" t="s">
        <v>1</v>
      </c>
      <c r="O35" s="181"/>
      <c r="P35" s="216" t="s">
        <v>126</v>
      </c>
      <c r="Q35" s="216" t="s">
        <v>127</v>
      </c>
      <c r="R35" s="216" t="s">
        <v>128</v>
      </c>
    </row>
    <row r="36" spans="1:18" x14ac:dyDescent="0.2">
      <c r="A36" s="181"/>
      <c r="B36" s="213"/>
      <c r="C36" s="213"/>
      <c r="D36" s="213"/>
      <c r="E36" s="213"/>
      <c r="F36" s="213"/>
      <c r="G36" s="213"/>
      <c r="H36" s="213"/>
      <c r="I36" s="213"/>
      <c r="J36" s="213"/>
      <c r="K36" s="213"/>
      <c r="L36" s="213"/>
      <c r="M36" s="213"/>
      <c r="N36" s="213"/>
      <c r="O36" s="181"/>
      <c r="P36" s="131"/>
      <c r="Q36" s="131"/>
      <c r="R36" s="131"/>
    </row>
    <row r="37" spans="1:18" x14ac:dyDescent="0.2">
      <c r="A37" s="217" t="s">
        <v>129</v>
      </c>
      <c r="B37" s="213"/>
      <c r="C37" s="213"/>
      <c r="D37" s="213"/>
      <c r="E37" s="213"/>
      <c r="F37" s="213"/>
      <c r="G37" s="213"/>
      <c r="H37" s="213"/>
      <c r="I37" s="213"/>
      <c r="J37" s="213"/>
      <c r="K37" s="213"/>
      <c r="L37" s="213"/>
      <c r="M37" s="213"/>
      <c r="N37" s="213"/>
      <c r="O37" s="181"/>
      <c r="P37" s="131"/>
      <c r="Q37" s="131"/>
      <c r="R37" s="131"/>
    </row>
    <row r="38" spans="1:18" x14ac:dyDescent="0.2">
      <c r="A38" s="217" t="s">
        <v>25</v>
      </c>
      <c r="B38" s="213"/>
      <c r="C38" s="218">
        <f>$Q38</f>
        <v>1140</v>
      </c>
      <c r="D38" s="218">
        <f>$Q38</f>
        <v>1140</v>
      </c>
      <c r="E38" s="218">
        <f>$Q38</f>
        <v>1140</v>
      </c>
      <c r="F38" s="218">
        <f>$Q38</f>
        <v>1140</v>
      </c>
      <c r="G38" s="218">
        <f>$Q38</f>
        <v>1140</v>
      </c>
      <c r="H38" s="218">
        <f>$P38+$Q38</f>
        <v>31140</v>
      </c>
      <c r="I38" s="218"/>
      <c r="J38" s="218"/>
      <c r="K38" s="218"/>
      <c r="L38" s="218"/>
      <c r="M38" s="218"/>
      <c r="N38" s="218">
        <f t="shared" ref="N38:N43" si="2">SUM(C38:M38)</f>
        <v>36840</v>
      </c>
      <c r="O38" s="181"/>
      <c r="P38" s="132">
        <f>'ANNX B feuille 1'!E10</f>
        <v>30000</v>
      </c>
      <c r="Q38" s="132">
        <f>'ANNX B feuille 1'!E10*'ANNX B feuille 1'!C10</f>
        <v>1140</v>
      </c>
      <c r="R38" s="219">
        <f>'ANNX B feuille 1'!D10</f>
        <v>44561</v>
      </c>
    </row>
    <row r="39" spans="1:18" x14ac:dyDescent="0.2">
      <c r="A39" s="217" t="s">
        <v>26</v>
      </c>
      <c r="B39" s="213"/>
      <c r="C39" s="218">
        <f>$P39+$Q39</f>
        <v>133227</v>
      </c>
      <c r="D39" s="218"/>
      <c r="E39" s="218"/>
      <c r="F39" s="218"/>
      <c r="G39" s="218"/>
      <c r="H39" s="218"/>
      <c r="I39" s="218"/>
      <c r="J39" s="218"/>
      <c r="K39" s="218"/>
      <c r="L39" s="218"/>
      <c r="M39" s="218"/>
      <c r="N39" s="218">
        <f t="shared" si="2"/>
        <v>133227</v>
      </c>
      <c r="O39" s="181"/>
      <c r="P39" s="132">
        <f>'ANNX B feuille 1'!E11</f>
        <v>131000</v>
      </c>
      <c r="Q39" s="132">
        <f>'ANNX B feuille 1'!E11*'ANNX B feuille 1'!C11</f>
        <v>2227</v>
      </c>
      <c r="R39" s="219">
        <f>'ANNX B feuille 1'!D11</f>
        <v>42735</v>
      </c>
    </row>
    <row r="40" spans="1:18" x14ac:dyDescent="0.2">
      <c r="A40" s="217" t="s">
        <v>27</v>
      </c>
      <c r="B40" s="213"/>
      <c r="C40" s="218">
        <f t="shared" ref="C40:I40" si="3">$Q40</f>
        <v>892.49999999999989</v>
      </c>
      <c r="D40" s="218">
        <f t="shared" si="3"/>
        <v>892.49999999999989</v>
      </c>
      <c r="E40" s="218">
        <f t="shared" si="3"/>
        <v>892.49999999999989</v>
      </c>
      <c r="F40" s="218">
        <f t="shared" si="3"/>
        <v>892.49999999999989</v>
      </c>
      <c r="G40" s="218">
        <f t="shared" si="3"/>
        <v>892.49999999999989</v>
      </c>
      <c r="H40" s="218">
        <f t="shared" si="3"/>
        <v>892.49999999999989</v>
      </c>
      <c r="I40" s="218">
        <f t="shared" si="3"/>
        <v>892.49999999999989</v>
      </c>
      <c r="J40" s="218">
        <f>$P40+$Q40</f>
        <v>35892.5</v>
      </c>
      <c r="K40" s="218"/>
      <c r="L40" s="218"/>
      <c r="M40" s="218"/>
      <c r="N40" s="218">
        <f t="shared" si="2"/>
        <v>42140</v>
      </c>
      <c r="O40" s="181"/>
      <c r="P40" s="132">
        <f>'ANNX B feuille 1'!E12</f>
        <v>35000</v>
      </c>
      <c r="Q40" s="132">
        <f>'ANNX B feuille 1'!E12*'ANNX B feuille 1'!C12</f>
        <v>892.49999999999989</v>
      </c>
      <c r="R40" s="219">
        <f>'ANNX B feuille 1'!D12</f>
        <v>45291</v>
      </c>
    </row>
    <row r="41" spans="1:18" x14ac:dyDescent="0.2">
      <c r="A41" s="217" t="s">
        <v>28</v>
      </c>
      <c r="B41" s="213"/>
      <c r="C41" s="218">
        <f>$Q41</f>
        <v>2960</v>
      </c>
      <c r="D41" s="218">
        <f>$P41+$Q41</f>
        <v>82960</v>
      </c>
      <c r="E41" s="218"/>
      <c r="F41" s="218"/>
      <c r="G41" s="218"/>
      <c r="H41" s="218"/>
      <c r="I41" s="218"/>
      <c r="J41" s="218"/>
      <c r="K41" s="218"/>
      <c r="L41" s="218"/>
      <c r="M41" s="218"/>
      <c r="N41" s="218">
        <f t="shared" si="2"/>
        <v>85920</v>
      </c>
      <c r="O41" s="181"/>
      <c r="P41" s="132">
        <f>'ANNX B feuille 1'!E13</f>
        <v>80000</v>
      </c>
      <c r="Q41" s="132">
        <f>'ANNX B feuille 1'!E13*'ANNX B feuille 1'!C13</f>
        <v>2960</v>
      </c>
      <c r="R41" s="219">
        <f>'ANNX B feuille 1'!D13</f>
        <v>43100</v>
      </c>
    </row>
    <row r="42" spans="1:18" x14ac:dyDescent="0.2">
      <c r="A42" s="217" t="s">
        <v>29</v>
      </c>
      <c r="B42" s="213"/>
      <c r="C42" s="218">
        <f>$Q42</f>
        <v>615</v>
      </c>
      <c r="D42" s="218">
        <f>$Q42</f>
        <v>615</v>
      </c>
      <c r="E42" s="218">
        <f>$Q42</f>
        <v>615</v>
      </c>
      <c r="F42" s="218">
        <f>$Q42</f>
        <v>615</v>
      </c>
      <c r="G42" s="218">
        <f>$P42+$Q42</f>
        <v>15615</v>
      </c>
      <c r="H42" s="218"/>
      <c r="I42" s="218"/>
      <c r="J42" s="218"/>
      <c r="K42" s="218"/>
      <c r="L42" s="218"/>
      <c r="M42" s="218"/>
      <c r="N42" s="218">
        <f t="shared" si="2"/>
        <v>18075</v>
      </c>
      <c r="O42" s="181"/>
      <c r="P42" s="132">
        <f>'ANNX B feuille 1'!E14</f>
        <v>15000</v>
      </c>
      <c r="Q42" s="132">
        <f>'ANNX B feuille 1'!E14*'ANNX B feuille 1'!C14</f>
        <v>615</v>
      </c>
      <c r="R42" s="219">
        <f>'ANNX B feuille 1'!D14</f>
        <v>44196</v>
      </c>
    </row>
    <row r="43" spans="1:18" x14ac:dyDescent="0.2">
      <c r="A43" s="220" t="s">
        <v>30</v>
      </c>
      <c r="B43" s="221"/>
      <c r="C43" s="222">
        <f>$Q43</f>
        <v>2125</v>
      </c>
      <c r="D43" s="222">
        <f>$Q43</f>
        <v>2125</v>
      </c>
      <c r="E43" s="222">
        <f>$P43+$Q43</f>
        <v>52125</v>
      </c>
      <c r="F43" s="222"/>
      <c r="G43" s="222"/>
      <c r="H43" s="222"/>
      <c r="I43" s="222"/>
      <c r="J43" s="222"/>
      <c r="K43" s="222"/>
      <c r="L43" s="222"/>
      <c r="M43" s="222"/>
      <c r="N43" s="222">
        <f t="shared" si="2"/>
        <v>56375</v>
      </c>
      <c r="O43" s="181"/>
      <c r="P43" s="132">
        <f>'ANNX B feuille 1'!E15</f>
        <v>50000</v>
      </c>
      <c r="Q43" s="132">
        <f>'ANNX B feuille 1'!E15*'ANNX B feuille 1'!C15</f>
        <v>2125</v>
      </c>
      <c r="R43" s="219">
        <f>'ANNX B feuille 1'!D15</f>
        <v>43465</v>
      </c>
    </row>
    <row r="44" spans="1:18" x14ac:dyDescent="0.2">
      <c r="A44" s="217" t="s">
        <v>130</v>
      </c>
      <c r="B44" s="213"/>
      <c r="C44" s="218">
        <f t="shared" ref="C44:N44" si="4">SUM(C38:C43)</f>
        <v>140959.5</v>
      </c>
      <c r="D44" s="218">
        <f t="shared" si="4"/>
        <v>87732.5</v>
      </c>
      <c r="E44" s="218">
        <f t="shared" si="4"/>
        <v>54772.5</v>
      </c>
      <c r="F44" s="218">
        <f t="shared" si="4"/>
        <v>2647.5</v>
      </c>
      <c r="G44" s="218">
        <f t="shared" si="4"/>
        <v>17647.5</v>
      </c>
      <c r="H44" s="218">
        <f t="shared" si="4"/>
        <v>32032.5</v>
      </c>
      <c r="I44" s="218">
        <f t="shared" si="4"/>
        <v>892.49999999999989</v>
      </c>
      <c r="J44" s="218">
        <f t="shared" si="4"/>
        <v>35892.5</v>
      </c>
      <c r="K44" s="218">
        <f t="shared" si="4"/>
        <v>0</v>
      </c>
      <c r="L44" s="218">
        <f t="shared" si="4"/>
        <v>0</v>
      </c>
      <c r="M44" s="218">
        <f t="shared" si="4"/>
        <v>0</v>
      </c>
      <c r="N44" s="218">
        <f t="shared" si="4"/>
        <v>372577</v>
      </c>
      <c r="O44" s="181"/>
      <c r="P44" s="131"/>
      <c r="Q44" s="131"/>
      <c r="R44" s="131"/>
    </row>
    <row r="45" spans="1:18" x14ac:dyDescent="0.2">
      <c r="A45" s="181"/>
      <c r="B45" s="213"/>
      <c r="C45" s="181"/>
      <c r="D45" s="181"/>
      <c r="E45" s="181"/>
      <c r="F45" s="181"/>
      <c r="G45" s="181"/>
      <c r="H45" s="181"/>
      <c r="I45" s="181"/>
      <c r="J45" s="181"/>
      <c r="K45" s="181"/>
      <c r="L45" s="181"/>
      <c r="M45" s="181"/>
      <c r="N45" s="181"/>
      <c r="O45" s="181"/>
      <c r="P45" s="131"/>
      <c r="Q45" s="131"/>
      <c r="R45" s="131"/>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&amp;C&amp;"Arial,Bold"SCÉNARIO 1
HYPOTHÈSES RELATIVES AUX FLUX MONÉTAIRES&amp;R&amp;"Arial,Bold"ANNEXE B
Feuille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zoomScaleNormal="100" zoomScalePageLayoutView="120" workbookViewId="0">
      <selection activeCell="A25" sqref="A25"/>
    </sheetView>
  </sheetViews>
  <sheetFormatPr defaultColWidth="9.140625" defaultRowHeight="12.75" x14ac:dyDescent="0.2"/>
  <cols>
    <col min="1" max="1" width="27.57031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61" t="s">
        <v>189</v>
      </c>
      <c r="B1" s="161"/>
      <c r="C1" s="161"/>
      <c r="D1" s="161"/>
      <c r="E1" s="161"/>
      <c r="F1" s="161"/>
      <c r="G1" s="161"/>
      <c r="H1" s="161"/>
      <c r="I1" s="161"/>
      <c r="J1" s="161"/>
      <c r="K1" s="161"/>
      <c r="L1" s="161"/>
      <c r="M1" s="161"/>
      <c r="N1" s="161"/>
    </row>
    <row r="2" spans="1:16" x14ac:dyDescent="0.2">
      <c r="A2" s="162" t="s">
        <v>42</v>
      </c>
      <c r="B2" s="162"/>
      <c r="C2" s="161"/>
      <c r="D2" s="161"/>
      <c r="E2" s="161"/>
      <c r="F2" s="161"/>
      <c r="G2" s="161"/>
      <c r="H2" s="161"/>
      <c r="I2" s="161"/>
      <c r="J2" s="161"/>
      <c r="K2" s="161"/>
      <c r="L2" s="161"/>
      <c r="M2" s="161"/>
      <c r="N2" s="161"/>
    </row>
    <row r="4" spans="1:16" x14ac:dyDescent="0.2">
      <c r="A4" s="2" t="s">
        <v>219</v>
      </c>
    </row>
    <row r="6" spans="1:16" x14ac:dyDescent="0.2">
      <c r="A6" s="1" t="s">
        <v>114</v>
      </c>
      <c r="B6" s="1">
        <f>'ANNX B feuille 2'!C6</f>
        <v>2016</v>
      </c>
      <c r="C6" s="1">
        <f>'ANNX B feuille 2'!D6</f>
        <v>2017</v>
      </c>
      <c r="D6" s="1">
        <f>'ANNX B feuille 2'!E6</f>
        <v>2018</v>
      </c>
      <c r="E6" s="1">
        <f>'ANNX B feuille 2'!F6</f>
        <v>2019</v>
      </c>
      <c r="F6" s="1">
        <f>'ANNX B feuille 2'!G6</f>
        <v>2020</v>
      </c>
      <c r="G6" s="1">
        <f>'ANNX B feuille 2'!H6</f>
        <v>2021</v>
      </c>
      <c r="H6" s="1">
        <f>'ANNX B feuille 2'!I6</f>
        <v>2022</v>
      </c>
      <c r="I6" s="1">
        <f>'ANNX B feuille 2'!J6</f>
        <v>2023</v>
      </c>
      <c r="J6" s="1">
        <f>'ANNX B feuille 2'!K6</f>
        <v>2024</v>
      </c>
      <c r="K6" s="1">
        <f>'ANNX B feuille 2'!L6</f>
        <v>2025</v>
      </c>
      <c r="L6" s="1">
        <f>'ANNX B feuille 2'!M6</f>
        <v>2026</v>
      </c>
      <c r="M6" s="5" t="s">
        <v>1</v>
      </c>
    </row>
    <row r="8" spans="1:16" x14ac:dyDescent="0.2">
      <c r="A8" s="3" t="s">
        <v>115</v>
      </c>
    </row>
    <row r="9" spans="1:16" x14ac:dyDescent="0.2">
      <c r="A9" s="4" t="s">
        <v>116</v>
      </c>
      <c r="B9" s="56">
        <f>ROUND('ANNX B feuille 2'!$B9*'ANNX B feuille 2'!C9,0)</f>
        <v>52200</v>
      </c>
      <c r="C9" s="56">
        <f>ROUND('ANNX B feuille 2'!$B9*'ANNX B feuille 2'!D9,0)</f>
        <v>32250</v>
      </c>
      <c r="D9" s="56">
        <f>ROUND('ANNX B feuille 2'!$B9*'ANNX B feuille 2'!E9,0)</f>
        <v>22500</v>
      </c>
      <c r="E9" s="56">
        <f>ROUND('ANNX B feuille 2'!$B9*'ANNX B feuille 2'!F9,0)</f>
        <v>14250</v>
      </c>
      <c r="F9" s="56">
        <f>ROUND('ANNX B feuille 2'!$B9*'ANNX B feuille 2'!G9,0)</f>
        <v>11400</v>
      </c>
      <c r="G9" s="56">
        <f>ROUND('ANNX B feuille 2'!$B9*'ANNX B feuille 2'!H9,0)</f>
        <v>6750</v>
      </c>
      <c r="H9" s="56">
        <f>ROUND('ANNX B feuille 2'!$B9*'ANNX B feuille 2'!I9,0)</f>
        <v>5250</v>
      </c>
      <c r="I9" s="56">
        <f>ROUND('ANNX B feuille 2'!$B9*'ANNX B feuille 2'!J9,0)</f>
        <v>3000</v>
      </c>
      <c r="J9" s="56">
        <f>ROUND('ANNX B feuille 2'!$B9*'ANNX B feuille 2'!K9,0)</f>
        <v>2250</v>
      </c>
      <c r="K9" s="56">
        <f>ROUND('ANNX B feuille 2'!$B9*'ANNX B feuille 2'!L9,0)</f>
        <v>150</v>
      </c>
      <c r="L9" s="56">
        <f>ROUND('ANNX B feuille 2'!$B9*'ANNX B feuille 2'!M9,0)</f>
        <v>0</v>
      </c>
      <c r="M9" s="56">
        <f>SUM(B9:L9)</f>
        <v>150000</v>
      </c>
      <c r="O9" s="56">
        <f>'ANNX B feuille 2'!B9</f>
        <v>150000</v>
      </c>
      <c r="P9" s="56">
        <f t="shared" ref="P9:P17" si="0">M9-O9</f>
        <v>0</v>
      </c>
    </row>
    <row r="10" spans="1:16" x14ac:dyDescent="0.2">
      <c r="A10" s="4" t="s">
        <v>117</v>
      </c>
      <c r="B10" s="56">
        <f>ROUND('ANNX B feuille 2'!$B10*'ANNX B feuille 2'!C10,0)</f>
        <v>15420</v>
      </c>
      <c r="C10" s="56">
        <f>ROUND('ANNX B feuille 2'!$B10*'ANNX B feuille 2'!D10,0)</f>
        <v>11220</v>
      </c>
      <c r="D10" s="56">
        <f>ROUND('ANNX B feuille 2'!$B10*'ANNX B feuille 2'!E10,0)</f>
        <v>9180</v>
      </c>
      <c r="E10" s="56">
        <f>ROUND('ANNX B feuille 2'!$B10*'ANNX B feuille 2'!F10,0)</f>
        <v>7500</v>
      </c>
      <c r="F10" s="56">
        <f>ROUND('ANNX B feuille 2'!$B10*'ANNX B feuille 2'!G10,0)</f>
        <v>6300</v>
      </c>
      <c r="G10" s="56">
        <f>ROUND('ANNX B feuille 2'!$B10*'ANNX B feuille 2'!H10,0)</f>
        <v>4800</v>
      </c>
      <c r="H10" s="56">
        <f>ROUND('ANNX B feuille 2'!$B10*'ANNX B feuille 2'!I10,0)</f>
        <v>3000</v>
      </c>
      <c r="I10" s="56">
        <f>ROUND('ANNX B feuille 2'!$B10*'ANNX B feuille 2'!J10,0)</f>
        <v>1800</v>
      </c>
      <c r="J10" s="56">
        <f>ROUND('ANNX B feuille 2'!$B10*'ANNX B feuille 2'!K10,0)</f>
        <v>600</v>
      </c>
      <c r="K10" s="56">
        <f>ROUND('ANNX B feuille 2'!$B10*'ANNX B feuille 2'!L10,0)</f>
        <v>180</v>
      </c>
      <c r="L10" s="56">
        <f>ROUND('ANNX B feuille 2'!$B10*'ANNX B feuille 2'!M10,0)</f>
        <v>0</v>
      </c>
      <c r="M10" s="56">
        <f>SUM(B10:L10)</f>
        <v>60000</v>
      </c>
      <c r="O10" s="56">
        <f>'ANNX B feuille 2'!B10</f>
        <v>60000</v>
      </c>
      <c r="P10" s="56">
        <f t="shared" si="0"/>
        <v>0</v>
      </c>
    </row>
    <row r="11" spans="1:16" x14ac:dyDescent="0.2">
      <c r="A11" s="4" t="s">
        <v>118</v>
      </c>
      <c r="B11" s="56">
        <f>ROUND('ANNX B feuille 2'!$B11*'ANNX B feuille 2'!C11,0)</f>
        <v>18000</v>
      </c>
      <c r="C11" s="56">
        <f>ROUND('ANNX B feuille 2'!$B11*'ANNX B feuille 2'!D11,0)</f>
        <v>8000</v>
      </c>
      <c r="D11" s="56">
        <f>ROUND('ANNX B feuille 2'!$B11*'ANNX B feuille 2'!E11,0)</f>
        <v>6000</v>
      </c>
      <c r="E11" s="56">
        <f>ROUND('ANNX B feuille 2'!$B11*'ANNX B feuille 2'!F11,0)</f>
        <v>4000</v>
      </c>
      <c r="F11" s="56">
        <f>ROUND('ANNX B feuille 2'!$B11*'ANNX B feuille 2'!G11,0)</f>
        <v>3000</v>
      </c>
      <c r="G11" s="56">
        <f>ROUND('ANNX B feuille 2'!$B11*'ANNX B feuille 2'!H11,0)</f>
        <v>800</v>
      </c>
      <c r="H11" s="56">
        <f>ROUND('ANNX B feuille 2'!$B11*'ANNX B feuille 2'!I11,0)</f>
        <v>200</v>
      </c>
      <c r="I11" s="56">
        <f>ROUND('ANNX B feuille 2'!$B11*'ANNX B feuille 2'!J11,0)</f>
        <v>0</v>
      </c>
      <c r="J11" s="56">
        <f>ROUND('ANNX B feuille 2'!$B11*'ANNX B feuille 2'!K11,0)</f>
        <v>0</v>
      </c>
      <c r="K11" s="56">
        <f>ROUND('ANNX B feuille 2'!$B11*'ANNX B feuille 2'!L11,0)</f>
        <v>0</v>
      </c>
      <c r="L11" s="56">
        <f>ROUND('ANNX B feuille 2'!$B11*'ANNX B feuille 2'!M11,0)</f>
        <v>0</v>
      </c>
      <c r="M11" s="56">
        <f>SUM(B11:L11)</f>
        <v>40000</v>
      </c>
      <c r="O11" s="56">
        <f>'ANNX B feuille 2'!B11</f>
        <v>40000</v>
      </c>
      <c r="P11" s="56">
        <f t="shared" si="0"/>
        <v>0</v>
      </c>
    </row>
    <row r="12" spans="1:16" x14ac:dyDescent="0.2">
      <c r="A12" s="4" t="s">
        <v>119</v>
      </c>
      <c r="B12" s="56">
        <f>ROUND('ANNX B feuille 2'!$B12*'ANNX B feuille 2'!C12,0)</f>
        <v>11760</v>
      </c>
      <c r="C12" s="56">
        <f>ROUND('ANNX B feuille 2'!$B12*'ANNX B feuille 2'!D12,0)</f>
        <v>4680</v>
      </c>
      <c r="D12" s="56">
        <f>ROUND('ANNX B feuille 2'!$B12*'ANNX B feuille 2'!E12,0)</f>
        <v>2240</v>
      </c>
      <c r="E12" s="56">
        <f>ROUND('ANNX B feuille 2'!$B12*'ANNX B feuille 2'!F12,0)</f>
        <v>580</v>
      </c>
      <c r="F12" s="56">
        <f>ROUND('ANNX B feuille 2'!$B12*'ANNX B feuille 2'!G12,0)</f>
        <v>380</v>
      </c>
      <c r="G12" s="56">
        <f>ROUND('ANNX B feuille 2'!$B12*'ANNX B feuille 2'!H12,0)</f>
        <v>260</v>
      </c>
      <c r="H12" s="56">
        <f>ROUND('ANNX B feuille 2'!$B12*'ANNX B feuille 2'!I12,0)</f>
        <v>100</v>
      </c>
      <c r="I12" s="56">
        <f>ROUND('ANNX B feuille 2'!$B12*'ANNX B feuille 2'!J12,0)</f>
        <v>0</v>
      </c>
      <c r="J12" s="56">
        <f>ROUND('ANNX B feuille 2'!$B12*'ANNX B feuille 2'!K12,0)</f>
        <v>0</v>
      </c>
      <c r="K12" s="56">
        <f>ROUND('ANNX B feuille 2'!$B12*'ANNX B feuille 2'!L12,0)</f>
        <v>0</v>
      </c>
      <c r="L12" s="56">
        <f>ROUND('ANNX B feuille 2'!$B12*'ANNX B feuille 2'!M12,0)</f>
        <v>0</v>
      </c>
      <c r="M12" s="56">
        <f>SUM(B12:L12)</f>
        <v>20000</v>
      </c>
      <c r="O12" s="56">
        <f>'ANNX B feuille 2'!B12</f>
        <v>20000</v>
      </c>
      <c r="P12" s="56">
        <f t="shared" si="0"/>
        <v>0</v>
      </c>
    </row>
    <row r="13" spans="1:16" x14ac:dyDescent="0.2">
      <c r="A13" s="6" t="s">
        <v>122</v>
      </c>
      <c r="B13" s="58">
        <f>ROUND('ANNX B feuille 2'!$B13*'ANNX B feuille 2'!C13,0)</f>
        <v>4280</v>
      </c>
      <c r="C13" s="58">
        <f>ROUND('ANNX B feuille 2'!$B13*'ANNX B feuille 2'!D13,0)</f>
        <v>340</v>
      </c>
      <c r="D13" s="58">
        <f>ROUND('ANNX B feuille 2'!$B13*'ANNX B feuille 2'!E13,0)</f>
        <v>225</v>
      </c>
      <c r="E13" s="58">
        <f>ROUND('ANNX B feuille 2'!$B13*'ANNX B feuille 2'!F13,0)</f>
        <v>125</v>
      </c>
      <c r="F13" s="58">
        <f>ROUND('ANNX B feuille 2'!$B13*'ANNX B feuille 2'!G13,0)</f>
        <v>30</v>
      </c>
      <c r="G13" s="58">
        <f>ROUND('ANNX B feuille 2'!$B13*'ANNX B feuille 2'!H13,0)</f>
        <v>0</v>
      </c>
      <c r="H13" s="58">
        <f>ROUND('ANNX B feuille 2'!$B13*'ANNX B feuille 2'!I13,0)</f>
        <v>0</v>
      </c>
      <c r="I13" s="58">
        <f>ROUND('ANNX B feuille 2'!$B13*'ANNX B feuille 2'!J13,0)</f>
        <v>0</v>
      </c>
      <c r="J13" s="58">
        <f>ROUND('ANNX B feuille 2'!$B13*'ANNX B feuille 2'!K13,0)</f>
        <v>0</v>
      </c>
      <c r="K13" s="58">
        <f>ROUND('ANNX B feuille 2'!$B13*'ANNX B feuille 2'!L13,0)</f>
        <v>0</v>
      </c>
      <c r="L13" s="58">
        <f>ROUND('ANNX B feuille 2'!$B13*'ANNX B feuille 2'!M13,0)</f>
        <v>0</v>
      </c>
      <c r="M13" s="58">
        <f>SUM(B13:L13)</f>
        <v>5000</v>
      </c>
      <c r="O13" s="56">
        <f>'ANNX B feuille 2'!B13</f>
        <v>5000</v>
      </c>
      <c r="P13" s="56">
        <f t="shared" si="0"/>
        <v>0</v>
      </c>
    </row>
    <row r="14" spans="1:16" x14ac:dyDescent="0.2">
      <c r="A14" s="131" t="s">
        <v>237</v>
      </c>
      <c r="B14" s="56">
        <f t="shared" ref="B14:M14" si="1">SUM(B9:B13)</f>
        <v>101660</v>
      </c>
      <c r="C14" s="56">
        <f t="shared" si="1"/>
        <v>56490</v>
      </c>
      <c r="D14" s="56">
        <f t="shared" si="1"/>
        <v>40145</v>
      </c>
      <c r="E14" s="56">
        <f t="shared" si="1"/>
        <v>26455</v>
      </c>
      <c r="F14" s="56">
        <f t="shared" si="1"/>
        <v>21110</v>
      </c>
      <c r="G14" s="56">
        <f t="shared" si="1"/>
        <v>12610</v>
      </c>
      <c r="H14" s="56">
        <f t="shared" si="1"/>
        <v>8550</v>
      </c>
      <c r="I14" s="56">
        <f t="shared" si="1"/>
        <v>4800</v>
      </c>
      <c r="J14" s="56">
        <f t="shared" si="1"/>
        <v>2850</v>
      </c>
      <c r="K14" s="56">
        <f t="shared" si="1"/>
        <v>330</v>
      </c>
      <c r="L14" s="56">
        <f t="shared" si="1"/>
        <v>0</v>
      </c>
      <c r="M14" s="56">
        <f t="shared" si="1"/>
        <v>275000</v>
      </c>
      <c r="O14" s="56">
        <f>'ANNX B feuille 2'!B14</f>
        <v>275000</v>
      </c>
      <c r="P14" s="56">
        <f t="shared" si="0"/>
        <v>0</v>
      </c>
    </row>
    <row r="15" spans="1:16" x14ac:dyDescent="0.2">
      <c r="A15" s="131" t="s">
        <v>225</v>
      </c>
      <c r="B15" s="56">
        <f>ROUND('ANNX B feuille 2'!$B15*'ANNX B feuille 2'!C15,0)</f>
        <v>8415</v>
      </c>
      <c r="C15" s="56">
        <f>ROUND('ANNX B feuille 2'!$B15*'ANNX B feuille 2'!D15,0)</f>
        <v>2895</v>
      </c>
      <c r="D15" s="56">
        <f>ROUND('ANNX B feuille 2'!$B15*'ANNX B feuille 2'!E15,0)</f>
        <v>1575</v>
      </c>
      <c r="E15" s="56">
        <f>ROUND('ANNX B feuille 2'!$B15*'ANNX B feuille 2'!F15,0)</f>
        <v>945</v>
      </c>
      <c r="F15" s="56">
        <f>ROUND('ANNX B feuille 2'!$B15*'ANNX B feuille 2'!G15,0)</f>
        <v>555</v>
      </c>
      <c r="G15" s="56">
        <f>ROUND('ANNX B feuille 2'!$B15*'ANNX B feuille 2'!H15,0)</f>
        <v>315</v>
      </c>
      <c r="H15" s="56">
        <f>ROUND('ANNX B feuille 2'!$B15*'ANNX B feuille 2'!I15,0)</f>
        <v>165</v>
      </c>
      <c r="I15" s="56">
        <f>ROUND('ANNX B feuille 2'!$B15*'ANNX B feuille 2'!J15,0)</f>
        <v>75</v>
      </c>
      <c r="J15" s="56">
        <f>ROUND('ANNX B feuille 2'!$B15*'ANNX B feuille 2'!K15,0)</f>
        <v>45</v>
      </c>
      <c r="K15" s="56">
        <f>ROUND('ANNX B feuille 2'!$B15*'ANNX B feuille 2'!L15,0)</f>
        <v>15</v>
      </c>
      <c r="L15" s="56">
        <f>ROUND('ANNX B feuille 2'!$B15*'ANNX B feuille 2'!M15,0)</f>
        <v>0</v>
      </c>
      <c r="M15" s="56">
        <f>SUM(B15:L15)</f>
        <v>15000</v>
      </c>
      <c r="O15" s="56">
        <f>'ANNX B feuille 2'!B15</f>
        <v>15000</v>
      </c>
      <c r="P15" s="56">
        <f t="shared" si="0"/>
        <v>0</v>
      </c>
    </row>
    <row r="16" spans="1:16" x14ac:dyDescent="0.2">
      <c r="A16" s="6" t="s">
        <v>120</v>
      </c>
      <c r="B16" s="58">
        <f>ROUND('ANNX B feuille 2'!$B16*'ANNX B feuille 2'!C16,0)</f>
        <v>0</v>
      </c>
      <c r="C16" s="58">
        <f>ROUND('ANNX B feuille 2'!$B16*'ANNX B feuille 2'!D16,0)</f>
        <v>0</v>
      </c>
      <c r="D16" s="58">
        <f>ROUND('ANNX B feuille 2'!$B16*'ANNX B feuille 2'!E16,0)</f>
        <v>0</v>
      </c>
      <c r="E16" s="58">
        <f>ROUND('ANNX B feuille 2'!$B16*'ANNX B feuille 2'!F16,0)</f>
        <v>0</v>
      </c>
      <c r="F16" s="58">
        <f>ROUND('ANNX B feuille 2'!$B16*'ANNX B feuille 2'!G16,0)</f>
        <v>0</v>
      </c>
      <c r="G16" s="58">
        <f>ROUND('ANNX B feuille 2'!$B16*'ANNX B feuille 2'!H16,0)</f>
        <v>0</v>
      </c>
      <c r="H16" s="58">
        <f>ROUND('ANNX B feuille 2'!$B16*'ANNX B feuille 2'!I16,0)</f>
        <v>0</v>
      </c>
      <c r="I16" s="58">
        <f>ROUND('ANNX B feuille 2'!$B16*'ANNX B feuille 2'!J16,0)</f>
        <v>0</v>
      </c>
      <c r="J16" s="58">
        <f>ROUND('ANNX B feuille 2'!$B16*'ANNX B feuille 2'!K16,0)</f>
        <v>0</v>
      </c>
      <c r="K16" s="58">
        <f>ROUND('ANNX B feuille 2'!$B16*'ANNX B feuille 2'!L16,0)</f>
        <v>0</v>
      </c>
      <c r="L16" s="58">
        <f>ROUND('ANNX B feuille 2'!$B16*'ANNX B feuille 2'!M16,0)</f>
        <v>0</v>
      </c>
      <c r="M16" s="58">
        <f>SUM(B16:L16)</f>
        <v>0</v>
      </c>
      <c r="O16" s="56">
        <f>'ANNX B feuille 2'!B16</f>
        <v>0</v>
      </c>
      <c r="P16" s="56">
        <f t="shared" si="0"/>
        <v>0</v>
      </c>
    </row>
    <row r="17" spans="1:16" x14ac:dyDescent="0.2">
      <c r="A17" s="4" t="s">
        <v>115</v>
      </c>
      <c r="B17" s="56">
        <f t="shared" ref="B17:M17" si="2">SUM(B14:B16)</f>
        <v>110075</v>
      </c>
      <c r="C17" s="56">
        <f t="shared" si="2"/>
        <v>59385</v>
      </c>
      <c r="D17" s="56">
        <f t="shared" si="2"/>
        <v>41720</v>
      </c>
      <c r="E17" s="56">
        <f t="shared" si="2"/>
        <v>27400</v>
      </c>
      <c r="F17" s="56">
        <f t="shared" si="2"/>
        <v>21665</v>
      </c>
      <c r="G17" s="56">
        <f t="shared" si="2"/>
        <v>12925</v>
      </c>
      <c r="H17" s="56">
        <f t="shared" si="2"/>
        <v>8715</v>
      </c>
      <c r="I17" s="56">
        <f t="shared" si="2"/>
        <v>4875</v>
      </c>
      <c r="J17" s="56">
        <f t="shared" si="2"/>
        <v>2895</v>
      </c>
      <c r="K17" s="56">
        <f t="shared" si="2"/>
        <v>345</v>
      </c>
      <c r="L17" s="56">
        <f t="shared" si="2"/>
        <v>0</v>
      </c>
      <c r="M17" s="56">
        <f t="shared" si="2"/>
        <v>290000</v>
      </c>
      <c r="O17" s="56">
        <f>'ANNX B feuille 2'!B17</f>
        <v>290000</v>
      </c>
      <c r="P17" s="56">
        <f t="shared" si="0"/>
        <v>0</v>
      </c>
    </row>
    <row r="18" spans="1:16" x14ac:dyDescent="0.2">
      <c r="B18" s="56"/>
      <c r="C18" s="56"/>
      <c r="D18" s="56"/>
      <c r="E18" s="56"/>
      <c r="F18" s="56"/>
      <c r="G18" s="56"/>
      <c r="H18" s="56"/>
      <c r="I18" s="56"/>
      <c r="J18" s="56"/>
      <c r="K18" s="56"/>
      <c r="L18" s="56"/>
      <c r="M18" s="56"/>
      <c r="O18" s="56" t="s">
        <v>0</v>
      </c>
    </row>
    <row r="19" spans="1:16" x14ac:dyDescent="0.2">
      <c r="A19" s="3" t="s">
        <v>121</v>
      </c>
      <c r="B19" s="56"/>
      <c r="C19" s="56"/>
      <c r="D19" s="56"/>
      <c r="E19" s="56"/>
      <c r="F19" s="56"/>
      <c r="G19" s="56"/>
      <c r="H19" s="56"/>
      <c r="I19" s="56"/>
      <c r="J19" s="56"/>
      <c r="K19" s="56"/>
      <c r="L19" s="56"/>
      <c r="M19" s="56"/>
      <c r="O19" s="56" t="s">
        <v>0</v>
      </c>
    </row>
    <row r="20" spans="1:16" x14ac:dyDescent="0.2">
      <c r="A20" s="4" t="s">
        <v>116</v>
      </c>
      <c r="B20" s="56">
        <f>ROUND('ANNX B feuille 2'!$B20*'ANNX B feuille 2'!C20,0)</f>
        <v>3500</v>
      </c>
      <c r="C20" s="56">
        <f>ROUND('ANNX B feuille 2'!$B20*'ANNX B feuille 2'!D20,0)</f>
        <v>2290</v>
      </c>
      <c r="D20" s="56">
        <f>ROUND('ANNX B feuille 2'!$B20*'ANNX B feuille 2'!E20,0)</f>
        <v>1480</v>
      </c>
      <c r="E20" s="56">
        <f>ROUND('ANNX B feuille 2'!$B20*'ANNX B feuille 2'!F20,0)</f>
        <v>1210</v>
      </c>
      <c r="F20" s="56">
        <f>ROUND('ANNX B feuille 2'!$B20*'ANNX B feuille 2'!G20,0)</f>
        <v>800</v>
      </c>
      <c r="G20" s="56">
        <f>ROUND('ANNX B feuille 2'!$B20*'ANNX B feuille 2'!H20,0)</f>
        <v>410</v>
      </c>
      <c r="H20" s="56">
        <f>ROUND('ANNX B feuille 2'!$B20*'ANNX B feuille 2'!I20,0)</f>
        <v>100</v>
      </c>
      <c r="I20" s="56">
        <f>ROUND('ANNX B feuille 2'!$B20*'ANNX B feuille 2'!J20,0)</f>
        <v>80</v>
      </c>
      <c r="J20" s="56">
        <f>ROUND('ANNX B feuille 2'!$B20*'ANNX B feuille 2'!K20,0)</f>
        <v>70</v>
      </c>
      <c r="K20" s="56">
        <f>ROUND('ANNX B feuille 2'!$B20*'ANNX B feuille 2'!L20,0)</f>
        <v>40</v>
      </c>
      <c r="L20" s="56">
        <f>ROUND('ANNX B feuille 2'!$B20*'ANNX B feuille 2'!M20,0)</f>
        <v>20</v>
      </c>
      <c r="M20" s="56">
        <f>SUM(B20:L20)</f>
        <v>10000</v>
      </c>
      <c r="O20" s="56">
        <f>'ANNX B feuille 2'!B20</f>
        <v>10000</v>
      </c>
      <c r="P20" s="56">
        <f t="shared" ref="P20:P28" si="3">M20-O20</f>
        <v>0</v>
      </c>
    </row>
    <row r="21" spans="1:16" x14ac:dyDescent="0.2">
      <c r="A21" s="4" t="s">
        <v>117</v>
      </c>
      <c r="B21" s="56">
        <f>ROUND('ANNX B feuille 2'!$B21*'ANNX B feuille 2'!C21,0)</f>
        <v>2032</v>
      </c>
      <c r="C21" s="56">
        <f>ROUND('ANNX B feuille 2'!$B21*'ANNX B feuille 2'!D21,0)</f>
        <v>3672</v>
      </c>
      <c r="D21" s="56">
        <f>ROUND('ANNX B feuille 2'!$B21*'ANNX B feuille 2'!E21,0)</f>
        <v>1056</v>
      </c>
      <c r="E21" s="56">
        <f>ROUND('ANNX B feuille 2'!$B21*'ANNX B feuille 2'!F21,0)</f>
        <v>424</v>
      </c>
      <c r="F21" s="56">
        <f>ROUND('ANNX B feuille 2'!$B21*'ANNX B feuille 2'!G21,0)</f>
        <v>424</v>
      </c>
      <c r="G21" s="56">
        <f>ROUND('ANNX B feuille 2'!$B21*'ANNX B feuille 2'!H21,0)</f>
        <v>216</v>
      </c>
      <c r="H21" s="56">
        <f>ROUND('ANNX B feuille 2'!$B21*'ANNX B feuille 2'!I21,0)</f>
        <v>120</v>
      </c>
      <c r="I21" s="56">
        <f>ROUND('ANNX B feuille 2'!$B21*'ANNX B feuille 2'!J21,0)</f>
        <v>56</v>
      </c>
      <c r="J21" s="56">
        <f>ROUND('ANNX B feuille 2'!$B21*'ANNX B feuille 2'!K21,0)</f>
        <v>0</v>
      </c>
      <c r="K21" s="56">
        <f>ROUND('ANNX B feuille 2'!$B21*'ANNX B feuille 2'!L21,0)</f>
        <v>0</v>
      </c>
      <c r="L21" s="56">
        <f>ROUND('ANNX B feuille 2'!$B21*'ANNX B feuille 2'!M21,0)</f>
        <v>0</v>
      </c>
      <c r="M21" s="56">
        <f>SUM(B21:L21)</f>
        <v>8000</v>
      </c>
      <c r="O21" s="56">
        <f>'ANNX B feuille 2'!B21</f>
        <v>8000</v>
      </c>
      <c r="P21" s="56">
        <f t="shared" si="3"/>
        <v>0</v>
      </c>
    </row>
    <row r="22" spans="1:16" x14ac:dyDescent="0.2">
      <c r="A22" s="4" t="s">
        <v>118</v>
      </c>
      <c r="B22" s="56">
        <f>ROUND('ANNX B feuille 2'!$B22*'ANNX B feuille 2'!C22,0)</f>
        <v>408</v>
      </c>
      <c r="C22" s="56">
        <f>ROUND('ANNX B feuille 2'!$B22*'ANNX B feuille 2'!D22,0)</f>
        <v>1389</v>
      </c>
      <c r="D22" s="56">
        <f>ROUND('ANNX B feuille 2'!$B22*'ANNX B feuille 2'!E22,0)</f>
        <v>723</v>
      </c>
      <c r="E22" s="56">
        <f>ROUND('ANNX B feuille 2'!$B22*'ANNX B feuille 2'!F22,0)</f>
        <v>219</v>
      </c>
      <c r="F22" s="56">
        <f>ROUND('ANNX B feuille 2'!$B22*'ANNX B feuille 2'!G22,0)</f>
        <v>105</v>
      </c>
      <c r="G22" s="56">
        <f>ROUND('ANNX B feuille 2'!$B22*'ANNX B feuille 2'!H22,0)</f>
        <v>78</v>
      </c>
      <c r="H22" s="56">
        <f>ROUND('ANNX B feuille 2'!$B22*'ANNX B feuille 2'!I22,0)</f>
        <v>51</v>
      </c>
      <c r="I22" s="56">
        <f>ROUND('ANNX B feuille 2'!$B22*'ANNX B feuille 2'!J22,0)</f>
        <v>27</v>
      </c>
      <c r="J22" s="56">
        <f>ROUND('ANNX B feuille 2'!$B22*'ANNX B feuille 2'!K22,0)</f>
        <v>0</v>
      </c>
      <c r="K22" s="56">
        <f>ROUND('ANNX B feuille 2'!$B22*'ANNX B feuille 2'!L22,0)</f>
        <v>0</v>
      </c>
      <c r="L22" s="56">
        <f>ROUND('ANNX B feuille 2'!$B22*'ANNX B feuille 2'!M22,0)</f>
        <v>0</v>
      </c>
      <c r="M22" s="56">
        <f>SUM(B22:L22)</f>
        <v>3000</v>
      </c>
      <c r="O22" s="56">
        <f>'ANNX B feuille 2'!B22</f>
        <v>3000</v>
      </c>
      <c r="P22" s="56">
        <f t="shared" si="3"/>
        <v>0</v>
      </c>
    </row>
    <row r="23" spans="1:16" x14ac:dyDescent="0.2">
      <c r="A23" s="4" t="s">
        <v>119</v>
      </c>
      <c r="B23" s="56">
        <f>ROUND('ANNX B feuille 2'!$B23*'ANNX B feuille 2'!C23,0)</f>
        <v>1660</v>
      </c>
      <c r="C23" s="56">
        <f>ROUND('ANNX B feuille 2'!$B23*'ANNX B feuille 2'!D23,0)</f>
        <v>2005</v>
      </c>
      <c r="D23" s="56">
        <f>ROUND('ANNX B feuille 2'!$B23*'ANNX B feuille 2'!E23,0)</f>
        <v>735</v>
      </c>
      <c r="E23" s="56">
        <f>ROUND('ANNX B feuille 2'!$B23*'ANNX B feuille 2'!F23,0)</f>
        <v>345</v>
      </c>
      <c r="F23" s="56">
        <f>ROUND('ANNX B feuille 2'!$B23*'ANNX B feuille 2'!G23,0)</f>
        <v>100</v>
      </c>
      <c r="G23" s="56">
        <f>ROUND('ANNX B feuille 2'!$B23*'ANNX B feuille 2'!H23,0)</f>
        <v>80</v>
      </c>
      <c r="H23" s="56">
        <f>ROUND('ANNX B feuille 2'!$B23*'ANNX B feuille 2'!I23,0)</f>
        <v>40</v>
      </c>
      <c r="I23" s="56">
        <f>ROUND('ANNX B feuille 2'!$B23*'ANNX B feuille 2'!J23,0)</f>
        <v>35</v>
      </c>
      <c r="J23" s="56">
        <f>ROUND('ANNX B feuille 2'!$B23*'ANNX B feuille 2'!K23,0)</f>
        <v>0</v>
      </c>
      <c r="K23" s="56">
        <f>ROUND('ANNX B feuille 2'!$B23*'ANNX B feuille 2'!L23,0)</f>
        <v>0</v>
      </c>
      <c r="L23" s="56">
        <f>ROUND('ANNX B feuille 2'!$B23*'ANNX B feuille 2'!M23,0)</f>
        <v>0</v>
      </c>
      <c r="M23" s="56">
        <f>SUM(B23:L23)</f>
        <v>5000</v>
      </c>
      <c r="O23" s="56">
        <f>'ANNX B feuille 2'!B23</f>
        <v>5000</v>
      </c>
      <c r="P23" s="56">
        <f t="shared" si="3"/>
        <v>0</v>
      </c>
    </row>
    <row r="24" spans="1:16" x14ac:dyDescent="0.2">
      <c r="A24" s="6" t="s">
        <v>122</v>
      </c>
      <c r="B24" s="58">
        <f>ROUND('ANNX B feuille 2'!$B24*'ANNX B feuille 2'!C24,0)</f>
        <v>728</v>
      </c>
      <c r="C24" s="58">
        <f>ROUND('ANNX B feuille 2'!$B24*'ANNX B feuille 2'!D24,0)</f>
        <v>256</v>
      </c>
      <c r="D24" s="58">
        <f>ROUND('ANNX B feuille 2'!$B24*'ANNX B feuille 2'!E24,0)</f>
        <v>6</v>
      </c>
      <c r="E24" s="58">
        <f>ROUND('ANNX B feuille 2'!$B24*'ANNX B feuille 2'!F24,0)</f>
        <v>5</v>
      </c>
      <c r="F24" s="58">
        <f>ROUND('ANNX B feuille 2'!$B24*'ANNX B feuille 2'!G24,0)</f>
        <v>3</v>
      </c>
      <c r="G24" s="58">
        <f>ROUND('ANNX B feuille 2'!$B24*'ANNX B feuille 2'!H24,0)</f>
        <v>2</v>
      </c>
      <c r="H24" s="58">
        <f>ROUND('ANNX B feuille 2'!$B24*'ANNX B feuille 2'!I24,0)</f>
        <v>0</v>
      </c>
      <c r="I24" s="58">
        <f>ROUND('ANNX B feuille 2'!$B24*'ANNX B feuille 2'!J24,0)</f>
        <v>0</v>
      </c>
      <c r="J24" s="58">
        <f>ROUND('ANNX B feuille 2'!$B24*'ANNX B feuille 2'!K24,0)</f>
        <v>0</v>
      </c>
      <c r="K24" s="58">
        <f>ROUND('ANNX B feuille 2'!$B24*'ANNX B feuille 2'!L24,0)</f>
        <v>0</v>
      </c>
      <c r="L24" s="58">
        <f>ROUND('ANNX B feuille 2'!$B24*'ANNX B feuille 2'!M24,0)</f>
        <v>0</v>
      </c>
      <c r="M24" s="58">
        <f>SUM(B24:L24)</f>
        <v>1000</v>
      </c>
      <c r="O24" s="56">
        <f>'ANNX B feuille 2'!B24</f>
        <v>1000</v>
      </c>
      <c r="P24" s="56">
        <f t="shared" si="3"/>
        <v>0</v>
      </c>
    </row>
    <row r="25" spans="1:16" x14ac:dyDescent="0.2">
      <c r="A25" s="131" t="s">
        <v>255</v>
      </c>
      <c r="B25" s="56">
        <f t="shared" ref="B25:M25" si="4">SUM(B20:B24)</f>
        <v>8328</v>
      </c>
      <c r="C25" s="56">
        <f t="shared" si="4"/>
        <v>9612</v>
      </c>
      <c r="D25" s="56">
        <f t="shared" si="4"/>
        <v>4000</v>
      </c>
      <c r="E25" s="56">
        <f t="shared" si="4"/>
        <v>2203</v>
      </c>
      <c r="F25" s="56">
        <f t="shared" si="4"/>
        <v>1432</v>
      </c>
      <c r="G25" s="56">
        <f t="shared" si="4"/>
        <v>786</v>
      </c>
      <c r="H25" s="56">
        <f t="shared" si="4"/>
        <v>311</v>
      </c>
      <c r="I25" s="56">
        <f t="shared" si="4"/>
        <v>198</v>
      </c>
      <c r="J25" s="56">
        <f t="shared" si="4"/>
        <v>70</v>
      </c>
      <c r="K25" s="56">
        <f t="shared" si="4"/>
        <v>40</v>
      </c>
      <c r="L25" s="56">
        <f t="shared" si="4"/>
        <v>20</v>
      </c>
      <c r="M25" s="56">
        <f t="shared" si="4"/>
        <v>27000</v>
      </c>
      <c r="O25" s="56">
        <f>'ANNX B feuille 2'!B25</f>
        <v>27000</v>
      </c>
      <c r="P25" s="56">
        <f t="shared" si="3"/>
        <v>0</v>
      </c>
    </row>
    <row r="26" spans="1:16" x14ac:dyDescent="0.2">
      <c r="A26" s="4" t="s">
        <v>124</v>
      </c>
      <c r="B26" s="56">
        <f>ROUND('ANNX B feuille 2'!$B26*'ANNX B feuille 2'!C26,0)</f>
        <v>3000</v>
      </c>
      <c r="C26" s="56">
        <f>ROUND('ANNX B feuille 2'!$B26*'ANNX B feuille 2'!D26,0)</f>
        <v>0</v>
      </c>
      <c r="D26" s="56">
        <f>ROUND('ANNX B feuille 2'!$B26*'ANNX B feuille 2'!E26,0)</f>
        <v>0</v>
      </c>
      <c r="E26" s="56">
        <f>ROUND('ANNX B feuille 2'!$B26*'ANNX B feuille 2'!F26,0)</f>
        <v>0</v>
      </c>
      <c r="F26" s="56">
        <f>ROUND('ANNX B feuille 2'!$B26*'ANNX B feuille 2'!G26,0)</f>
        <v>0</v>
      </c>
      <c r="G26" s="56">
        <f>ROUND('ANNX B feuille 2'!$B26*'ANNX B feuille 2'!H26,0)</f>
        <v>0</v>
      </c>
      <c r="H26" s="56">
        <f>ROUND('ANNX B feuille 2'!$B26*'ANNX B feuille 2'!I26,0)</f>
        <v>0</v>
      </c>
      <c r="I26" s="56">
        <f>ROUND('ANNX B feuille 2'!$B26*'ANNX B feuille 2'!J26,0)</f>
        <v>0</v>
      </c>
      <c r="J26" s="56">
        <f>ROUND('ANNX B feuille 2'!$B26*'ANNX B feuille 2'!K26,0)</f>
        <v>0</v>
      </c>
      <c r="K26" s="56">
        <f>ROUND('ANNX B feuille 2'!$B26*'ANNX B feuille 2'!L26,0)</f>
        <v>0</v>
      </c>
      <c r="L26" s="56">
        <f>ROUND('ANNX B feuille 2'!$B26*'ANNX B feuille 2'!M26,0)</f>
        <v>0</v>
      </c>
      <c r="M26" s="56">
        <f>SUM(B26:L26)</f>
        <v>3000</v>
      </c>
      <c r="O26" s="56">
        <f>'ANNX B feuille 2'!B26</f>
        <v>3000</v>
      </c>
      <c r="P26" s="56">
        <f t="shared" si="3"/>
        <v>0</v>
      </c>
    </row>
    <row r="27" spans="1:16" x14ac:dyDescent="0.2">
      <c r="A27" s="6" t="s">
        <v>123</v>
      </c>
      <c r="B27" s="58">
        <f>ROUND('ANNX B feuille 2'!$B27*'ANNX B feuille 2'!C27,0)</f>
        <v>8625</v>
      </c>
      <c r="C27" s="58">
        <f>ROUND('ANNX B feuille 2'!$B27*'ANNX B feuille 2'!D27,0)</f>
        <v>2850</v>
      </c>
      <c r="D27" s="58">
        <f>ROUND('ANNX B feuille 2'!$B27*'ANNX B feuille 2'!E27,0)</f>
        <v>1530</v>
      </c>
      <c r="E27" s="58">
        <f>ROUND('ANNX B feuille 2'!$B27*'ANNX B feuille 2'!F27,0)</f>
        <v>870</v>
      </c>
      <c r="F27" s="58">
        <f>ROUND('ANNX B feuille 2'!$B27*'ANNX B feuille 2'!G27,0)</f>
        <v>525</v>
      </c>
      <c r="G27" s="58">
        <f>ROUND('ANNX B feuille 2'!$B27*'ANNX B feuille 2'!H27,0)</f>
        <v>300</v>
      </c>
      <c r="H27" s="58">
        <f>ROUND('ANNX B feuille 2'!$B27*'ANNX B feuille 2'!I27,0)</f>
        <v>165</v>
      </c>
      <c r="I27" s="58">
        <f>ROUND('ANNX B feuille 2'!$B27*'ANNX B feuille 2'!J27,0)</f>
        <v>75</v>
      </c>
      <c r="J27" s="58">
        <f>ROUND('ANNX B feuille 2'!$B27*'ANNX B feuille 2'!K27,0)</f>
        <v>45</v>
      </c>
      <c r="K27" s="58">
        <f>ROUND('ANNX B feuille 2'!$B27*'ANNX B feuille 2'!L27,0)</f>
        <v>15</v>
      </c>
      <c r="L27" s="58">
        <f>ROUND('ANNX B feuille 2'!$B27*'ANNX B feuille 2'!M27,0)</f>
        <v>0</v>
      </c>
      <c r="M27" s="58">
        <f>SUM(B27:L27)</f>
        <v>15000</v>
      </c>
      <c r="O27" s="56">
        <f>'ANNX B feuille 2'!B27</f>
        <v>15000</v>
      </c>
      <c r="P27" s="56">
        <f t="shared" si="3"/>
        <v>0</v>
      </c>
    </row>
    <row r="28" spans="1:16" x14ac:dyDescent="0.2">
      <c r="A28" s="4" t="s">
        <v>121</v>
      </c>
      <c r="B28" s="56">
        <f t="shared" ref="B28:M28" si="5">SUM(B25:B27)</f>
        <v>19953</v>
      </c>
      <c r="C28" s="56">
        <f t="shared" si="5"/>
        <v>12462</v>
      </c>
      <c r="D28" s="56">
        <f t="shared" si="5"/>
        <v>5530</v>
      </c>
      <c r="E28" s="56">
        <f t="shared" si="5"/>
        <v>3073</v>
      </c>
      <c r="F28" s="56">
        <f t="shared" si="5"/>
        <v>1957</v>
      </c>
      <c r="G28" s="56">
        <f t="shared" si="5"/>
        <v>1086</v>
      </c>
      <c r="H28" s="56">
        <f t="shared" si="5"/>
        <v>476</v>
      </c>
      <c r="I28" s="56">
        <f t="shared" si="5"/>
        <v>273</v>
      </c>
      <c r="J28" s="56">
        <f t="shared" si="5"/>
        <v>115</v>
      </c>
      <c r="K28" s="56">
        <f t="shared" si="5"/>
        <v>55</v>
      </c>
      <c r="L28" s="56">
        <f t="shared" si="5"/>
        <v>20</v>
      </c>
      <c r="M28" s="56">
        <f t="shared" si="5"/>
        <v>45000</v>
      </c>
      <c r="O28" s="56">
        <f>'ANNX B feuille 2'!B28</f>
        <v>45000</v>
      </c>
      <c r="P28" s="56">
        <f t="shared" si="3"/>
        <v>0</v>
      </c>
    </row>
    <row r="29" spans="1:16" ht="13.5" thickBot="1" x14ac:dyDescent="0.25">
      <c r="A29" s="59"/>
      <c r="B29" s="60"/>
      <c r="C29" s="60"/>
      <c r="D29" s="60"/>
      <c r="E29" s="60"/>
      <c r="F29" s="60"/>
      <c r="G29" s="60"/>
      <c r="H29" s="60"/>
      <c r="I29" s="60"/>
      <c r="J29" s="60"/>
      <c r="K29" s="60"/>
      <c r="L29" s="60"/>
      <c r="M29" s="60"/>
      <c r="O29" s="56"/>
      <c r="P29" s="56"/>
    </row>
    <row r="30" spans="1:16" ht="13.5" thickTop="1" x14ac:dyDescent="0.2">
      <c r="A30" s="1" t="s">
        <v>218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56">
        <f>'ANNX B feuille 2'!B30</f>
        <v>335000</v>
      </c>
      <c r="P30" s="56">
        <f>M30-O30</f>
        <v>0</v>
      </c>
    </row>
    <row r="31" spans="1:16" x14ac:dyDescent="0.2">
      <c r="O31" s="56" t="s">
        <v>0</v>
      </c>
    </row>
    <row r="32" spans="1:16" x14ac:dyDescent="0.2">
      <c r="O32" s="56" t="s">
        <v>0</v>
      </c>
    </row>
    <row r="33" spans="1:16" x14ac:dyDescent="0.2">
      <c r="A33" s="2" t="s">
        <v>131</v>
      </c>
      <c r="O33" s="56" t="s">
        <v>0</v>
      </c>
    </row>
    <row r="34" spans="1:16" x14ac:dyDescent="0.2">
      <c r="O34" s="56" t="s">
        <v>0</v>
      </c>
    </row>
    <row r="35" spans="1:16" x14ac:dyDescent="0.2">
      <c r="A35" s="1" t="str">
        <f>$A$6</f>
        <v>Années futures :</v>
      </c>
      <c r="B35" s="1">
        <f>'ANNX B feuille 2'!C6</f>
        <v>2016</v>
      </c>
      <c r="C35" s="1">
        <f>'ANNX B feuille 2'!D6</f>
        <v>2017</v>
      </c>
      <c r="D35" s="1">
        <f>'ANNX B feuille 2'!E6</f>
        <v>2018</v>
      </c>
      <c r="E35" s="1">
        <f>'ANNX B feuille 2'!F6</f>
        <v>2019</v>
      </c>
      <c r="F35" s="1">
        <f>'ANNX B feuille 2'!G6</f>
        <v>2020</v>
      </c>
      <c r="G35" s="1">
        <f>'ANNX B feuille 2'!H6</f>
        <v>2021</v>
      </c>
      <c r="H35" s="1">
        <f>'ANNX B feuille 2'!I6</f>
        <v>2022</v>
      </c>
      <c r="I35" s="1">
        <f>'ANNX B feuille 2'!J6</f>
        <v>2023</v>
      </c>
      <c r="J35" s="1">
        <f>'ANNX B feuille 2'!K6</f>
        <v>2024</v>
      </c>
      <c r="K35" s="1">
        <f>'ANNX B feuille 2'!L6</f>
        <v>2025</v>
      </c>
      <c r="L35" s="1">
        <f>'ANNX B feuille 2'!M6</f>
        <v>2026</v>
      </c>
      <c r="M35" s="5" t="s">
        <v>1</v>
      </c>
      <c r="O35" s="56" t="s">
        <v>0</v>
      </c>
    </row>
    <row r="36" spans="1:16" x14ac:dyDescent="0.2">
      <c r="O36" s="56" t="s">
        <v>0</v>
      </c>
    </row>
    <row r="37" spans="1:16" x14ac:dyDescent="0.2">
      <c r="A37" s="1" t="s">
        <v>132</v>
      </c>
      <c r="B37" s="56">
        <f>'ANNX B feuille 2'!C44</f>
        <v>140959.5</v>
      </c>
      <c r="C37" s="56">
        <f>'ANNX B feuille 2'!D44</f>
        <v>87732.5</v>
      </c>
      <c r="D37" s="56">
        <f>'ANNX B feuille 2'!E44</f>
        <v>54772.5</v>
      </c>
      <c r="E37" s="56">
        <f>'ANNX B feuille 2'!F44</f>
        <v>2647.5</v>
      </c>
      <c r="F37" s="56">
        <f>'ANNX B feuille 2'!G44</f>
        <v>17647.5</v>
      </c>
      <c r="G37" s="56">
        <f>'ANNX B feuille 2'!H44</f>
        <v>32032.5</v>
      </c>
      <c r="H37" s="56">
        <f>'ANNX B feuille 2'!I44</f>
        <v>892.49999999999989</v>
      </c>
      <c r="I37" s="56">
        <f>'ANNX B feuille 2'!J44</f>
        <v>35892.5</v>
      </c>
      <c r="J37" s="56">
        <f>'ANNX B feuille 2'!K44</f>
        <v>0</v>
      </c>
      <c r="K37" s="56">
        <f>'ANNX B feuille 2'!L44</f>
        <v>0</v>
      </c>
      <c r="L37" s="56">
        <f>'ANNX B feuille 2'!M44</f>
        <v>0</v>
      </c>
      <c r="M37" s="56">
        <f>SUM(B37:L37)</f>
        <v>372577</v>
      </c>
      <c r="O37" s="56"/>
      <c r="P37" s="56"/>
    </row>
    <row r="38" spans="1:16" ht="13.5" thickBot="1" x14ac:dyDescent="0.25">
      <c r="A38" s="59"/>
      <c r="B38" s="59"/>
      <c r="C38" s="59"/>
      <c r="D38" s="59"/>
      <c r="E38" s="59"/>
      <c r="F38" s="59"/>
      <c r="G38" s="59"/>
      <c r="H38" s="59"/>
      <c r="I38" s="59"/>
      <c r="J38" s="59"/>
      <c r="K38" s="59"/>
      <c r="L38" s="59"/>
      <c r="M38" s="59"/>
    </row>
    <row r="39" spans="1:16" ht="13.5" thickTop="1" x14ac:dyDescent="0.2"/>
    <row r="40" spans="1:16" x14ac:dyDescent="0.2">
      <c r="A40" s="131" t="s">
        <v>254</v>
      </c>
      <c r="B40" s="68">
        <f t="shared" ref="B40:M40" si="7">B37-B30</f>
        <v>10931.5</v>
      </c>
      <c r="C40" s="68">
        <f t="shared" si="7"/>
        <v>15885.5</v>
      </c>
      <c r="D40" s="68">
        <f t="shared" si="7"/>
        <v>7522.5</v>
      </c>
      <c r="E40" s="68">
        <f t="shared" si="7"/>
        <v>-27825.5</v>
      </c>
      <c r="F40" s="68">
        <f t="shared" si="7"/>
        <v>-5974.5</v>
      </c>
      <c r="G40" s="68">
        <f t="shared" si="7"/>
        <v>18021.5</v>
      </c>
      <c r="H40" s="68">
        <f t="shared" si="7"/>
        <v>-8298.5</v>
      </c>
      <c r="I40" s="68">
        <f t="shared" si="7"/>
        <v>30744.5</v>
      </c>
      <c r="J40" s="68">
        <f t="shared" si="7"/>
        <v>-3010</v>
      </c>
      <c r="K40" s="68">
        <f t="shared" si="7"/>
        <v>-400</v>
      </c>
      <c r="L40" s="68">
        <f t="shared" si="7"/>
        <v>-20</v>
      </c>
      <c r="M40" s="68">
        <f t="shared" si="7"/>
        <v>37577</v>
      </c>
      <c r="O40" s="68"/>
      <c r="P40" s="56"/>
    </row>
    <row r="41" spans="1:16" x14ac:dyDescent="0.2">
      <c r="A41" s="4" t="s">
        <v>238</v>
      </c>
      <c r="B41" s="68">
        <f>B40</f>
        <v>10931.5</v>
      </c>
      <c r="C41" s="68">
        <f t="shared" ref="C41:L41" si="8">B41+C40</f>
        <v>26817</v>
      </c>
      <c r="D41" s="68">
        <f t="shared" si="8"/>
        <v>34339.5</v>
      </c>
      <c r="E41" s="68">
        <f t="shared" si="8"/>
        <v>6514</v>
      </c>
      <c r="F41" s="68">
        <f t="shared" si="8"/>
        <v>539.5</v>
      </c>
      <c r="G41" s="68">
        <f t="shared" si="8"/>
        <v>18561</v>
      </c>
      <c r="H41" s="68">
        <f t="shared" si="8"/>
        <v>10262.5</v>
      </c>
      <c r="I41" s="68">
        <f t="shared" si="8"/>
        <v>41007</v>
      </c>
      <c r="J41" s="68">
        <f t="shared" si="8"/>
        <v>37997</v>
      </c>
      <c r="K41" s="68">
        <f t="shared" si="8"/>
        <v>37597</v>
      </c>
      <c r="L41" s="68">
        <f t="shared" si="8"/>
        <v>37577</v>
      </c>
      <c r="M41" s="68"/>
    </row>
    <row r="43" spans="1:16" x14ac:dyDescent="0.2">
      <c r="A43" s="51" t="s">
        <v>191</v>
      </c>
      <c r="B43" s="69" t="str">
        <f>'ANNX A'!B34</f>
        <v>- pour toutes les périodes, les entrées de trésorerie provenant de l'actif dépassent de 37 577 $ le paiement net issu du passif des polices, et</v>
      </c>
      <c r="G43" s="70"/>
      <c r="H43" s="70"/>
      <c r="I43" s="70"/>
    </row>
    <row r="44" spans="1:16" x14ac:dyDescent="0.2">
      <c r="B44" s="69" t="str">
        <f>'ANNX A'!B35</f>
        <v>- les fonds excédentaires cumulatifs (ou flux monétaires nets) sont positifs à toutes les périodes</v>
      </c>
      <c r="G44" s="70"/>
      <c r="H44" s="70"/>
      <c r="I44" s="70"/>
    </row>
    <row r="45" spans="1:16" ht="26.25" customHeight="1" x14ac:dyDescent="0.2">
      <c r="B45" s="163" t="str">
        <f>'ANNX A'!B36</f>
        <v>- par conséquent, et sous réserve de la prise en compte d'autres renseignements pertinents, il est raisonnable de choisir le taux d'actualisation indiqué, qui est calculé à la feuille 1 de l'annexe B.</v>
      </c>
      <c r="C45" s="163"/>
      <c r="D45" s="163"/>
      <c r="E45" s="163"/>
      <c r="F45" s="163"/>
      <c r="G45" s="163"/>
      <c r="H45" s="163"/>
      <c r="I45" s="163"/>
      <c r="J45" s="163"/>
      <c r="K45" s="163"/>
      <c r="L45" s="163"/>
      <c r="M45" s="163"/>
    </row>
    <row r="88" spans="1:15" x14ac:dyDescent="0.2">
      <c r="A88" s="63"/>
      <c r="B88" s="62"/>
      <c r="C88" s="63"/>
      <c r="D88" s="63"/>
      <c r="E88" s="63"/>
      <c r="F88" s="63"/>
      <c r="G88" s="63"/>
      <c r="H88" s="63"/>
      <c r="I88" s="63"/>
      <c r="J88" s="63"/>
      <c r="K88" s="63"/>
      <c r="L88" s="63"/>
      <c r="M88" s="63"/>
      <c r="N88" s="63"/>
      <c r="O88" s="63"/>
    </row>
    <row r="89" spans="1:15" x14ac:dyDescent="0.2">
      <c r="B89" s="56"/>
    </row>
    <row r="90" spans="1:15" x14ac:dyDescent="0.2">
      <c r="B90" s="56"/>
    </row>
    <row r="91" spans="1:15" x14ac:dyDescent="0.2">
      <c r="B91" s="56"/>
    </row>
    <row r="92" spans="1:15" x14ac:dyDescent="0.2">
      <c r="B92" s="56"/>
    </row>
  </sheetData>
  <sheetProtection sheet="1" objects="1" scenarios="1"/>
  <mergeCells count="3">
    <mergeCell ref="A1:N1"/>
    <mergeCell ref="A2:N2"/>
    <mergeCell ref="B45:M45"/>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&amp;C&amp;"Arial,Bold"SCÉNARIO 1
ÉVALUATION DE LA COHÉRENCE DES FLUX MONÉTAIRES&amp;R&amp;"Arial,Bold"ANNEXE B
Feuille 3</oddHeader>
    <oddFooter>&amp;L&amp;D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4"/>
  <sheetViews>
    <sheetView topLeftCell="A7" zoomScale="75" zoomScaleNormal="75" zoomScalePageLayoutView="110" workbookViewId="0">
      <selection activeCell="I48" sqref="I48"/>
    </sheetView>
  </sheetViews>
  <sheetFormatPr defaultColWidth="9.140625" defaultRowHeight="15" x14ac:dyDescent="0.25"/>
  <cols>
    <col min="1" max="1" width="15" style="71" customWidth="1"/>
    <col min="2" max="2" width="18" style="71" customWidth="1"/>
    <col min="3" max="3" width="17.7109375" style="71" customWidth="1"/>
    <col min="4" max="4" width="13.7109375" style="71" customWidth="1"/>
    <col min="5" max="5" width="10.42578125" style="71" customWidth="1"/>
    <col min="6" max="6" width="18.28515625" style="71" customWidth="1"/>
    <col min="7" max="8" width="13.7109375" style="71" customWidth="1"/>
    <col min="9" max="9" width="10.140625" style="71" customWidth="1"/>
    <col min="10" max="10" width="16.85546875" style="71" customWidth="1"/>
    <col min="11" max="11" width="15" style="71" customWidth="1"/>
    <col min="12" max="12" width="17.85546875" style="71" customWidth="1"/>
    <col min="13" max="13" width="13.7109375" style="71" customWidth="1"/>
    <col min="14" max="14" width="10.42578125" style="71" customWidth="1"/>
    <col min="15" max="15" width="16.42578125" style="121" customWidth="1"/>
    <col min="16" max="16" width="20.140625" style="121" bestFit="1" customWidth="1"/>
    <col min="17" max="17" width="13.5703125" style="121" bestFit="1" customWidth="1"/>
    <col min="18" max="18" width="19.140625" style="121" bestFit="1" customWidth="1"/>
    <col min="19" max="16384" width="9.140625" style="71"/>
  </cols>
  <sheetData>
    <row r="1" spans="1:18" x14ac:dyDescent="0.25">
      <c r="A1" s="164" t="s">
        <v>189</v>
      </c>
      <c r="B1" s="164"/>
      <c r="C1" s="164"/>
      <c r="D1" s="164"/>
      <c r="E1" s="164"/>
      <c r="F1" s="164"/>
      <c r="G1" s="164"/>
      <c r="H1" s="164"/>
      <c r="I1" s="164"/>
      <c r="J1" s="164"/>
      <c r="K1" s="164"/>
      <c r="L1" s="164"/>
      <c r="M1" s="164"/>
      <c r="O1" s="133"/>
      <c r="P1" s="133"/>
      <c r="Q1" s="133"/>
      <c r="R1" s="133"/>
    </row>
    <row r="2" spans="1:18" x14ac:dyDescent="0.25">
      <c r="A2" s="165" t="s">
        <v>42</v>
      </c>
      <c r="B2" s="165"/>
      <c r="C2" s="165"/>
      <c r="D2" s="165"/>
      <c r="E2" s="165"/>
      <c r="F2" s="165"/>
      <c r="G2" s="165"/>
      <c r="H2" s="165"/>
      <c r="I2" s="165"/>
      <c r="J2" s="165"/>
      <c r="K2" s="165"/>
      <c r="L2" s="165"/>
      <c r="M2" s="165"/>
      <c r="O2" s="133"/>
      <c r="P2" s="133"/>
      <c r="Q2" s="133"/>
      <c r="R2" s="133"/>
    </row>
    <row r="3" spans="1:18" x14ac:dyDescent="0.25">
      <c r="A3" s="72"/>
      <c r="B3" s="72"/>
      <c r="C3" s="72"/>
      <c r="D3" s="72"/>
      <c r="E3" s="72"/>
      <c r="F3" s="72"/>
      <c r="G3" s="72"/>
      <c r="H3" s="72"/>
      <c r="I3" s="72"/>
      <c r="J3" s="72"/>
      <c r="K3" s="72"/>
      <c r="L3" s="72"/>
      <c r="M3" s="72"/>
      <c r="N3" s="72"/>
      <c r="O3" s="134"/>
      <c r="P3" s="134"/>
      <c r="Q3" s="134"/>
      <c r="R3" s="134"/>
    </row>
    <row r="4" spans="1:18" x14ac:dyDescent="0.25">
      <c r="A4" s="166" t="s">
        <v>43</v>
      </c>
      <c r="B4" s="166"/>
      <c r="C4" s="166"/>
      <c r="D4" s="166"/>
      <c r="E4" s="166"/>
      <c r="F4" s="166"/>
      <c r="G4" s="166"/>
      <c r="H4" s="166"/>
      <c r="I4" s="166"/>
      <c r="J4" s="166"/>
      <c r="K4" s="166"/>
      <c r="L4" s="166"/>
      <c r="M4" s="166"/>
      <c r="O4" s="133"/>
      <c r="P4" s="133"/>
      <c r="Q4" s="133"/>
      <c r="R4" s="133"/>
    </row>
    <row r="5" spans="1:18" x14ac:dyDescent="0.25">
      <c r="A5" s="73"/>
      <c r="B5" s="73"/>
      <c r="C5" s="73"/>
      <c r="D5" s="73"/>
      <c r="E5" s="73"/>
      <c r="F5" s="73"/>
      <c r="G5" s="73"/>
      <c r="H5" s="73"/>
      <c r="I5" s="73"/>
      <c r="J5" s="73"/>
      <c r="K5" s="73"/>
      <c r="L5" s="73"/>
      <c r="M5" s="73"/>
      <c r="N5" s="73"/>
      <c r="O5" s="135"/>
      <c r="P5" s="135"/>
      <c r="Q5" s="135"/>
      <c r="R5" s="135"/>
    </row>
    <row r="6" spans="1:18" x14ac:dyDescent="0.25">
      <c r="A6" s="73"/>
      <c r="B6" s="123" t="s">
        <v>44</v>
      </c>
      <c r="C6" s="73"/>
      <c r="D6" s="73"/>
      <c r="E6" s="73"/>
      <c r="F6" s="73"/>
      <c r="G6" s="74">
        <v>0.01</v>
      </c>
      <c r="H6" s="73"/>
      <c r="I6" s="73"/>
      <c r="J6" s="73"/>
      <c r="K6" s="73"/>
      <c r="L6" s="73"/>
      <c r="M6" s="73"/>
      <c r="N6" s="73"/>
      <c r="O6" s="135"/>
      <c r="P6" s="135"/>
      <c r="Q6" s="135"/>
      <c r="R6" s="135"/>
    </row>
    <row r="7" spans="1:18" x14ac:dyDescent="0.25">
      <c r="A7" s="73"/>
      <c r="B7" s="124" t="s">
        <v>45</v>
      </c>
      <c r="C7" s="73"/>
      <c r="D7" s="73"/>
      <c r="E7" s="73"/>
      <c r="F7" s="125" t="s">
        <v>168</v>
      </c>
      <c r="G7" s="74">
        <f>(1+IRR(D18:D29,0.001))-1</f>
        <v>2.1525285195162613E-2</v>
      </c>
      <c r="H7" s="74" t="s">
        <v>0</v>
      </c>
      <c r="I7" s="76"/>
      <c r="J7" s="75"/>
      <c r="K7" s="77"/>
      <c r="L7" s="73"/>
      <c r="M7" s="73"/>
      <c r="N7" s="76"/>
      <c r="O7" s="136"/>
      <c r="P7" s="136"/>
      <c r="Q7" s="137"/>
      <c r="R7" s="135"/>
    </row>
    <row r="8" spans="1:18" x14ac:dyDescent="0.25">
      <c r="A8" s="73"/>
      <c r="B8" s="124" t="s">
        <v>134</v>
      </c>
      <c r="C8" s="73"/>
      <c r="D8" s="73"/>
      <c r="E8" s="73"/>
      <c r="F8" s="73"/>
      <c r="G8" s="74">
        <f>'ANNX B feuille 1'!I21</f>
        <v>2.5000000000000001E-3</v>
      </c>
      <c r="H8" s="73"/>
      <c r="I8" s="73"/>
      <c r="J8" s="73"/>
      <c r="K8" s="77"/>
      <c r="L8" s="73"/>
      <c r="M8" s="73"/>
      <c r="N8" s="73"/>
      <c r="O8" s="135"/>
      <c r="P8" s="135"/>
      <c r="Q8" s="137"/>
      <c r="R8" s="135"/>
    </row>
    <row r="9" spans="1:18" x14ac:dyDescent="0.25">
      <c r="A9" s="73"/>
      <c r="B9" s="124" t="s">
        <v>46</v>
      </c>
      <c r="C9" s="73"/>
      <c r="D9" s="73"/>
      <c r="E9" s="73"/>
      <c r="F9" s="73"/>
      <c r="G9" s="74">
        <f>G7-G8</f>
        <v>1.9025285195162615E-2</v>
      </c>
      <c r="H9" s="73"/>
      <c r="I9" s="73"/>
      <c r="J9" s="73"/>
      <c r="K9" s="77"/>
      <c r="L9" s="73"/>
      <c r="M9" s="73"/>
      <c r="N9" s="103"/>
      <c r="O9" s="135"/>
      <c r="P9" s="135"/>
      <c r="Q9" s="137"/>
      <c r="R9" s="135"/>
    </row>
    <row r="10" spans="1:18" ht="15" customHeight="1" x14ac:dyDescent="0.25">
      <c r="A10" s="73"/>
      <c r="B10" s="73"/>
      <c r="C10" s="73"/>
      <c r="D10" s="73"/>
      <c r="E10" s="73"/>
      <c r="F10" s="73"/>
      <c r="G10" s="73"/>
      <c r="H10" s="73"/>
      <c r="I10" s="73"/>
      <c r="J10" s="78" t="s">
        <v>0</v>
      </c>
      <c r="K10" s="78"/>
      <c r="L10" s="73"/>
      <c r="M10" s="73"/>
      <c r="N10" s="73"/>
      <c r="O10" s="138"/>
      <c r="P10" s="138"/>
      <c r="Q10" s="138"/>
      <c r="R10" s="135"/>
    </row>
    <row r="11" spans="1:18" x14ac:dyDescent="0.25">
      <c r="A11" s="73"/>
      <c r="B11" s="79" t="s">
        <v>47</v>
      </c>
      <c r="C11" s="80"/>
      <c r="D11" s="81"/>
      <c r="E11" s="73"/>
      <c r="F11" s="79" t="s">
        <v>48</v>
      </c>
      <c r="G11" s="80"/>
      <c r="H11" s="81"/>
      <c r="I11" s="73"/>
      <c r="J11" s="167" t="s">
        <v>49</v>
      </c>
      <c r="K11" s="168"/>
      <c r="L11" s="168"/>
      <c r="M11" s="169"/>
      <c r="N11" s="73"/>
      <c r="O11" s="170" t="s">
        <v>172</v>
      </c>
      <c r="P11" s="171"/>
      <c r="Q11" s="171"/>
      <c r="R11" s="172"/>
    </row>
    <row r="12" spans="1:18" x14ac:dyDescent="0.25">
      <c r="A12" s="73"/>
      <c r="B12" s="82"/>
      <c r="C12" s="82"/>
      <c r="D12" s="82"/>
      <c r="E12" s="73"/>
      <c r="F12" s="82"/>
      <c r="G12" s="82"/>
      <c r="H12" s="82"/>
      <c r="I12" s="73"/>
      <c r="J12" s="83"/>
      <c r="K12" s="83"/>
      <c r="L12" s="73"/>
      <c r="M12" s="73"/>
      <c r="N12" s="73"/>
      <c r="O12" s="139"/>
      <c r="P12" s="139"/>
      <c r="Q12" s="139"/>
      <c r="R12" s="135"/>
    </row>
    <row r="13" spans="1:18" x14ac:dyDescent="0.25">
      <c r="A13" s="84" t="s">
        <v>2</v>
      </c>
      <c r="B13" s="84" t="s">
        <v>3</v>
      </c>
      <c r="C13" s="84" t="s">
        <v>4</v>
      </c>
      <c r="D13" s="84" t="s">
        <v>5</v>
      </c>
      <c r="E13" s="84"/>
      <c r="F13" s="84" t="s">
        <v>6</v>
      </c>
      <c r="G13" s="84" t="s">
        <v>7</v>
      </c>
      <c r="H13" s="84" t="s">
        <v>8</v>
      </c>
      <c r="I13" s="73"/>
      <c r="J13" s="84" t="s">
        <v>9</v>
      </c>
      <c r="K13" s="84" t="s">
        <v>16</v>
      </c>
      <c r="L13" s="84" t="s">
        <v>17</v>
      </c>
      <c r="M13" s="84" t="s">
        <v>18</v>
      </c>
      <c r="N13" s="73"/>
      <c r="O13" s="140" t="s">
        <v>36</v>
      </c>
      <c r="P13" s="140" t="s">
        <v>37</v>
      </c>
      <c r="Q13" s="140" t="s">
        <v>38</v>
      </c>
      <c r="R13" s="140" t="s">
        <v>39</v>
      </c>
    </row>
    <row r="14" spans="1:18" s="86" customFormat="1" ht="12.75" x14ac:dyDescent="0.2">
      <c r="A14" s="72"/>
      <c r="B14" s="85" t="s">
        <v>199</v>
      </c>
      <c r="C14" s="224" t="s">
        <v>240</v>
      </c>
      <c r="D14" s="85" t="s">
        <v>171</v>
      </c>
      <c r="E14" s="85"/>
      <c r="F14" s="85" t="s">
        <v>137</v>
      </c>
      <c r="G14" s="85" t="s">
        <v>139</v>
      </c>
      <c r="H14" s="85" t="s">
        <v>169</v>
      </c>
      <c r="I14" s="73"/>
      <c r="J14" s="85" t="s">
        <v>141</v>
      </c>
      <c r="K14" s="85" t="s">
        <v>142</v>
      </c>
      <c r="L14" s="85" t="s">
        <v>141</v>
      </c>
      <c r="M14" s="85" t="s">
        <v>147</v>
      </c>
      <c r="N14" s="73"/>
      <c r="O14" s="141" t="s">
        <v>173</v>
      </c>
      <c r="P14" s="141" t="s">
        <v>175</v>
      </c>
      <c r="Q14" s="141" t="s">
        <v>178</v>
      </c>
      <c r="R14" s="141" t="s">
        <v>180</v>
      </c>
    </row>
    <row r="15" spans="1:18" s="86" customFormat="1" ht="12.75" x14ac:dyDescent="0.2">
      <c r="A15" s="85" t="s">
        <v>135</v>
      </c>
      <c r="B15" s="85" t="s">
        <v>200</v>
      </c>
      <c r="C15" s="223" t="s">
        <v>81</v>
      </c>
      <c r="D15" s="85" t="s">
        <v>170</v>
      </c>
      <c r="E15" s="85" t="s">
        <v>0</v>
      </c>
      <c r="F15" s="85" t="s">
        <v>138</v>
      </c>
      <c r="G15" s="85" t="s">
        <v>140</v>
      </c>
      <c r="H15" s="85" t="s">
        <v>170</v>
      </c>
      <c r="I15" s="73"/>
      <c r="J15" s="85" t="s">
        <v>146</v>
      </c>
      <c r="K15" s="85" t="s">
        <v>143</v>
      </c>
      <c r="L15" s="85" t="s">
        <v>145</v>
      </c>
      <c r="M15" s="85" t="s">
        <v>143</v>
      </c>
      <c r="N15" s="73"/>
      <c r="O15" s="141" t="s">
        <v>174</v>
      </c>
      <c r="P15" s="142" t="s">
        <v>176</v>
      </c>
      <c r="Q15" s="151" t="s">
        <v>179</v>
      </c>
      <c r="R15" s="141" t="s">
        <v>181</v>
      </c>
    </row>
    <row r="16" spans="1:18" s="86" customFormat="1" ht="12.75" x14ac:dyDescent="0.2">
      <c r="A16" s="72"/>
      <c r="B16" s="87" t="s">
        <v>59</v>
      </c>
      <c r="C16" s="87" t="s">
        <v>136</v>
      </c>
      <c r="D16" s="88" t="s">
        <v>21</v>
      </c>
      <c r="E16" s="87"/>
      <c r="F16" s="87" t="s">
        <v>59</v>
      </c>
      <c r="G16" s="88" t="s">
        <v>22</v>
      </c>
      <c r="H16" s="88" t="s">
        <v>23</v>
      </c>
      <c r="I16" s="89"/>
      <c r="J16" s="88" t="s">
        <v>24</v>
      </c>
      <c r="K16" s="88" t="s">
        <v>144</v>
      </c>
      <c r="L16" s="88" t="s">
        <v>32</v>
      </c>
      <c r="M16" s="88" t="s">
        <v>148</v>
      </c>
      <c r="N16" s="89"/>
      <c r="O16" s="142" t="s">
        <v>193</v>
      </c>
      <c r="P16" s="142" t="s">
        <v>177</v>
      </c>
      <c r="Q16" s="142" t="s">
        <v>40</v>
      </c>
      <c r="R16" s="142" t="s">
        <v>41</v>
      </c>
    </row>
    <row r="17" spans="1:18" s="86" customFormat="1" ht="12.75" x14ac:dyDescent="0.2">
      <c r="A17" s="84"/>
      <c r="B17" s="84"/>
      <c r="C17" s="84"/>
      <c r="D17" s="84"/>
      <c r="E17" s="84"/>
      <c r="F17" s="84"/>
      <c r="G17" s="84"/>
      <c r="H17" s="84"/>
      <c r="I17" s="73"/>
      <c r="J17" s="73"/>
      <c r="K17" s="73"/>
      <c r="M17" s="73"/>
      <c r="N17" s="73"/>
      <c r="O17" s="135"/>
      <c r="P17" s="135"/>
      <c r="Q17" s="143"/>
      <c r="R17" s="135"/>
    </row>
    <row r="18" spans="1:18" s="86" customFormat="1" ht="12.75" x14ac:dyDescent="0.2">
      <c r="A18" s="127" t="s">
        <v>149</v>
      </c>
      <c r="B18" s="90">
        <f>-'ANNX B feuille 1'!F18</f>
        <v>-349985</v>
      </c>
      <c r="C18" s="91"/>
      <c r="D18" s="90">
        <f>$B$18</f>
        <v>-349985</v>
      </c>
      <c r="E18" s="91"/>
      <c r="F18" s="91"/>
      <c r="G18" s="91"/>
      <c r="H18" s="92">
        <f>B18</f>
        <v>-349985</v>
      </c>
      <c r="I18" s="93"/>
      <c r="J18" s="93"/>
      <c r="K18" s="93"/>
      <c r="M18" s="93"/>
      <c r="N18" s="93"/>
      <c r="O18" s="144"/>
      <c r="P18" s="144"/>
      <c r="Q18" s="143"/>
      <c r="R18" s="144"/>
    </row>
    <row r="19" spans="1:18" s="86" customFormat="1" ht="12.75" x14ac:dyDescent="0.2">
      <c r="A19" s="72">
        <v>2016</v>
      </c>
      <c r="B19" s="92">
        <f>'ANNX B feuille 2'!C$44</f>
        <v>140959.5</v>
      </c>
      <c r="C19" s="92">
        <v>-10931.5</v>
      </c>
      <c r="D19" s="94">
        <f>B19+C19</f>
        <v>130028</v>
      </c>
      <c r="E19" s="94"/>
      <c r="F19" s="92">
        <f>'ANNX B feuille 3'!B$30</f>
        <v>130028</v>
      </c>
      <c r="G19" s="92">
        <f>D19-F19</f>
        <v>0</v>
      </c>
      <c r="H19" s="94">
        <f>F19+G19</f>
        <v>130028</v>
      </c>
      <c r="I19" s="93"/>
      <c r="J19" s="92">
        <f>B19-F19</f>
        <v>10931.5</v>
      </c>
      <c r="K19" s="92">
        <f>J19</f>
        <v>10931.5</v>
      </c>
      <c r="L19" s="92">
        <f>D19-H19</f>
        <v>0</v>
      </c>
      <c r="M19" s="92">
        <f>L19</f>
        <v>0</v>
      </c>
      <c r="N19" s="93"/>
      <c r="O19" s="90">
        <v>0</v>
      </c>
      <c r="P19" s="90">
        <f>+O19*$G$6</f>
        <v>0</v>
      </c>
      <c r="Q19" s="90">
        <f>-C19</f>
        <v>10931.5</v>
      </c>
      <c r="R19" s="90">
        <f>O19+P19+Q19</f>
        <v>10931.5</v>
      </c>
    </row>
    <row r="20" spans="1:18" s="86" customFormat="1" ht="12.75" x14ac:dyDescent="0.2">
      <c r="A20" s="72">
        <f t="shared" ref="A20:A29" si="0">A19+1</f>
        <v>2017</v>
      </c>
      <c r="B20" s="92">
        <f>'ANNX B feuille 2'!D$44</f>
        <v>87732.5</v>
      </c>
      <c r="C20" s="92">
        <v>-15885.5</v>
      </c>
      <c r="D20" s="94">
        <f t="shared" ref="D20:D29" si="1">B20+C20</f>
        <v>71847</v>
      </c>
      <c r="E20" s="94"/>
      <c r="F20" s="92">
        <f>'ANNX B feuille 3'!C$30</f>
        <v>71847</v>
      </c>
      <c r="G20" s="92">
        <f t="shared" ref="G20:G29" si="2">D20-F20</f>
        <v>0</v>
      </c>
      <c r="H20" s="94">
        <f t="shared" ref="H20:H29" si="3">F20+G20</f>
        <v>71847</v>
      </c>
      <c r="I20" s="93"/>
      <c r="J20" s="92">
        <f t="shared" ref="J20:J29" si="4">B20-F20</f>
        <v>15885.5</v>
      </c>
      <c r="K20" s="92">
        <f>K19+J20</f>
        <v>26817</v>
      </c>
      <c r="L20" s="92">
        <f t="shared" ref="L20:L29" si="5">D20-H20</f>
        <v>0</v>
      </c>
      <c r="M20" s="92">
        <f>M19+L20</f>
        <v>0</v>
      </c>
      <c r="N20" s="93"/>
      <c r="O20" s="90">
        <f t="shared" ref="O20:O29" si="6">R19</f>
        <v>10931.5</v>
      </c>
      <c r="P20" s="90">
        <f>+O20*$G$6</f>
        <v>109.315</v>
      </c>
      <c r="Q20" s="90">
        <f t="shared" ref="Q20:Q29" si="7">-C20</f>
        <v>15885.5</v>
      </c>
      <c r="R20" s="90">
        <f>O20+P20+Q20</f>
        <v>26926.315000000002</v>
      </c>
    </row>
    <row r="21" spans="1:18" s="86" customFormat="1" ht="12.75" x14ac:dyDescent="0.2">
      <c r="A21" s="72">
        <f t="shared" si="0"/>
        <v>2018</v>
      </c>
      <c r="B21" s="92">
        <f>'ANNX B feuille 2'!E$44</f>
        <v>54772.5</v>
      </c>
      <c r="C21" s="92">
        <v>-7522.5</v>
      </c>
      <c r="D21" s="94">
        <f t="shared" si="1"/>
        <v>47250</v>
      </c>
      <c r="E21" s="94"/>
      <c r="F21" s="92">
        <f>'ANNX B feuille 3'!D$30</f>
        <v>47250</v>
      </c>
      <c r="G21" s="92">
        <f t="shared" si="2"/>
        <v>0</v>
      </c>
      <c r="H21" s="94">
        <f t="shared" si="3"/>
        <v>47250</v>
      </c>
      <c r="I21" s="93"/>
      <c r="J21" s="92">
        <f t="shared" si="4"/>
        <v>7522.5</v>
      </c>
      <c r="K21" s="92">
        <f t="shared" ref="K21:K29" si="8">K20+J21</f>
        <v>34339.5</v>
      </c>
      <c r="L21" s="92">
        <f t="shared" si="5"/>
        <v>0</v>
      </c>
      <c r="M21" s="92">
        <f t="shared" ref="M21:M29" si="9">M20+L21</f>
        <v>0</v>
      </c>
      <c r="N21" s="93"/>
      <c r="O21" s="90">
        <f t="shared" si="6"/>
        <v>26926.315000000002</v>
      </c>
      <c r="P21" s="90">
        <f t="shared" ref="P21:P29" si="10">+O21*$G$6</f>
        <v>269.26315000000005</v>
      </c>
      <c r="Q21" s="90">
        <f t="shared" si="7"/>
        <v>7522.5</v>
      </c>
      <c r="R21" s="90">
        <f t="shared" ref="R21:R29" si="11">O21+P21+Q21</f>
        <v>34718.078150000001</v>
      </c>
    </row>
    <row r="22" spans="1:18" s="86" customFormat="1" ht="12.75" x14ac:dyDescent="0.2">
      <c r="A22" s="72">
        <f t="shared" si="0"/>
        <v>2019</v>
      </c>
      <c r="B22" s="92">
        <f>'ANNX B feuille 2'!F$44</f>
        <v>2647.5</v>
      </c>
      <c r="C22" s="92">
        <v>27825.5</v>
      </c>
      <c r="D22" s="94">
        <f t="shared" si="1"/>
        <v>30473</v>
      </c>
      <c r="E22" s="94"/>
      <c r="F22" s="92">
        <f>'ANNX B feuille 3'!E$30</f>
        <v>30473</v>
      </c>
      <c r="G22" s="92">
        <f t="shared" si="2"/>
        <v>0</v>
      </c>
      <c r="H22" s="94">
        <f t="shared" si="3"/>
        <v>30473</v>
      </c>
      <c r="I22" s="93"/>
      <c r="J22" s="92">
        <f t="shared" si="4"/>
        <v>-27825.5</v>
      </c>
      <c r="K22" s="92">
        <f t="shared" si="8"/>
        <v>6514</v>
      </c>
      <c r="L22" s="92">
        <f t="shared" si="5"/>
        <v>0</v>
      </c>
      <c r="M22" s="92">
        <f t="shared" si="9"/>
        <v>0</v>
      </c>
      <c r="N22" s="93"/>
      <c r="O22" s="90">
        <f t="shared" si="6"/>
        <v>34718.078150000001</v>
      </c>
      <c r="P22" s="90">
        <f t="shared" si="10"/>
        <v>347.18078150000002</v>
      </c>
      <c r="Q22" s="90">
        <f t="shared" si="7"/>
        <v>-27825.5</v>
      </c>
      <c r="R22" s="90">
        <f t="shared" si="11"/>
        <v>7239.7589315000005</v>
      </c>
    </row>
    <row r="23" spans="1:18" s="86" customFormat="1" ht="12.75" x14ac:dyDescent="0.2">
      <c r="A23" s="72">
        <f t="shared" si="0"/>
        <v>2020</v>
      </c>
      <c r="B23" s="92">
        <f>'ANNX B feuille 2'!G$44</f>
        <v>17647.5</v>
      </c>
      <c r="C23" s="92">
        <v>5974.5</v>
      </c>
      <c r="D23" s="94">
        <f t="shared" si="1"/>
        <v>23622</v>
      </c>
      <c r="E23" s="94"/>
      <c r="F23" s="92">
        <f>'ANNX B feuille 3'!F$30</f>
        <v>23622</v>
      </c>
      <c r="G23" s="92">
        <f t="shared" si="2"/>
        <v>0</v>
      </c>
      <c r="H23" s="94">
        <f t="shared" si="3"/>
        <v>23622</v>
      </c>
      <c r="I23" s="93"/>
      <c r="J23" s="92">
        <f t="shared" si="4"/>
        <v>-5974.5</v>
      </c>
      <c r="K23" s="92">
        <f t="shared" si="8"/>
        <v>539.5</v>
      </c>
      <c r="L23" s="92">
        <f t="shared" si="5"/>
        <v>0</v>
      </c>
      <c r="M23" s="92">
        <f t="shared" si="9"/>
        <v>0</v>
      </c>
      <c r="N23" s="93"/>
      <c r="O23" s="90">
        <f t="shared" si="6"/>
        <v>7239.7589315000005</v>
      </c>
      <c r="P23" s="90">
        <f t="shared" si="10"/>
        <v>72.397589315000005</v>
      </c>
      <c r="Q23" s="90">
        <f t="shared" si="7"/>
        <v>-5974.5</v>
      </c>
      <c r="R23" s="90">
        <f t="shared" si="11"/>
        <v>1337.6565208150005</v>
      </c>
    </row>
    <row r="24" spans="1:18" s="86" customFormat="1" ht="12.75" x14ac:dyDescent="0.2">
      <c r="A24" s="72">
        <f t="shared" si="0"/>
        <v>2021</v>
      </c>
      <c r="B24" s="92">
        <f>'ANNX B feuille 2'!H$44</f>
        <v>32032.5</v>
      </c>
      <c r="C24" s="92">
        <v>-6866.3</v>
      </c>
      <c r="D24" s="94">
        <f t="shared" si="1"/>
        <v>25166.2</v>
      </c>
      <c r="E24" s="94"/>
      <c r="F24" s="92">
        <f>'ANNX B feuille 3'!G$30</f>
        <v>14011</v>
      </c>
      <c r="G24" s="92">
        <f t="shared" si="2"/>
        <v>11155.2</v>
      </c>
      <c r="H24" s="94">
        <f t="shared" si="3"/>
        <v>25166.2</v>
      </c>
      <c r="I24" s="93"/>
      <c r="J24" s="92">
        <f t="shared" si="4"/>
        <v>18021.5</v>
      </c>
      <c r="K24" s="92">
        <f t="shared" si="8"/>
        <v>18561</v>
      </c>
      <c r="L24" s="92">
        <f t="shared" si="5"/>
        <v>0</v>
      </c>
      <c r="M24" s="92">
        <f t="shared" si="9"/>
        <v>0</v>
      </c>
      <c r="N24" s="93"/>
      <c r="O24" s="90">
        <f t="shared" si="6"/>
        <v>1337.6565208150005</v>
      </c>
      <c r="P24" s="90">
        <f t="shared" si="10"/>
        <v>13.376565208150005</v>
      </c>
      <c r="Q24" s="90">
        <f t="shared" si="7"/>
        <v>6866.3</v>
      </c>
      <c r="R24" s="90">
        <f t="shared" si="11"/>
        <v>8217.3330860231508</v>
      </c>
    </row>
    <row r="25" spans="1:18" s="86" customFormat="1" ht="12.75" x14ac:dyDescent="0.2">
      <c r="A25" s="72">
        <f t="shared" si="0"/>
        <v>2022</v>
      </c>
      <c r="B25" s="92">
        <f>'ANNX B feuille 2'!I$44</f>
        <v>892.49999999999989</v>
      </c>
      <c r="C25" s="92">
        <v>8298.5</v>
      </c>
      <c r="D25" s="94">
        <f t="shared" si="1"/>
        <v>9191</v>
      </c>
      <c r="E25" s="94"/>
      <c r="F25" s="92">
        <f>'ANNX B feuille 3'!H$30</f>
        <v>9191</v>
      </c>
      <c r="G25" s="92">
        <f t="shared" si="2"/>
        <v>0</v>
      </c>
      <c r="H25" s="94">
        <f t="shared" si="3"/>
        <v>9191</v>
      </c>
      <c r="I25" s="93"/>
      <c r="J25" s="92">
        <f t="shared" si="4"/>
        <v>-8298.5</v>
      </c>
      <c r="K25" s="92">
        <f t="shared" si="8"/>
        <v>10262.5</v>
      </c>
      <c r="L25" s="92">
        <f t="shared" si="5"/>
        <v>0</v>
      </c>
      <c r="M25" s="92">
        <f t="shared" si="9"/>
        <v>0</v>
      </c>
      <c r="N25" s="93"/>
      <c r="O25" s="90">
        <f t="shared" si="6"/>
        <v>8217.3330860231508</v>
      </c>
      <c r="P25" s="90">
        <f t="shared" si="10"/>
        <v>82.173330860231516</v>
      </c>
      <c r="Q25" s="90">
        <f t="shared" si="7"/>
        <v>-8298.5</v>
      </c>
      <c r="R25" s="90">
        <f t="shared" si="11"/>
        <v>1.006416883381462</v>
      </c>
    </row>
    <row r="26" spans="1:18" s="86" customFormat="1" ht="12.75" x14ac:dyDescent="0.2">
      <c r="A26" s="72">
        <f t="shared" si="0"/>
        <v>2023</v>
      </c>
      <c r="B26" s="92">
        <f>'ANNX B feuille 2'!J$44</f>
        <v>35892.5</v>
      </c>
      <c r="C26" s="92">
        <v>-3390.8</v>
      </c>
      <c r="D26" s="94">
        <f t="shared" si="1"/>
        <v>32501.7</v>
      </c>
      <c r="E26" s="94"/>
      <c r="F26" s="92">
        <f>'ANNX B feuille 3'!I$30</f>
        <v>5148</v>
      </c>
      <c r="G26" s="92">
        <f t="shared" si="2"/>
        <v>27353.7</v>
      </c>
      <c r="H26" s="94">
        <f t="shared" si="3"/>
        <v>32501.7</v>
      </c>
      <c r="I26" s="93"/>
      <c r="J26" s="92">
        <f t="shared" si="4"/>
        <v>30744.5</v>
      </c>
      <c r="K26" s="92">
        <f t="shared" si="8"/>
        <v>41007</v>
      </c>
      <c r="L26" s="92">
        <f t="shared" si="5"/>
        <v>0</v>
      </c>
      <c r="M26" s="92">
        <f t="shared" si="9"/>
        <v>0</v>
      </c>
      <c r="N26" s="93"/>
      <c r="O26" s="90">
        <f t="shared" si="6"/>
        <v>1.006416883381462</v>
      </c>
      <c r="P26" s="90">
        <f t="shared" si="10"/>
        <v>1.006416883381462E-2</v>
      </c>
      <c r="Q26" s="90">
        <f t="shared" si="7"/>
        <v>3390.8</v>
      </c>
      <c r="R26" s="90">
        <f t="shared" si="11"/>
        <v>3391.8164810522153</v>
      </c>
    </row>
    <row r="27" spans="1:18" s="86" customFormat="1" ht="12.75" x14ac:dyDescent="0.2">
      <c r="A27" s="72">
        <f t="shared" si="0"/>
        <v>2024</v>
      </c>
      <c r="B27" s="92">
        <f>'ANNX B feuille 2'!K$44</f>
        <v>0</v>
      </c>
      <c r="C27" s="92">
        <v>3010</v>
      </c>
      <c r="D27" s="94">
        <f t="shared" si="1"/>
        <v>3010</v>
      </c>
      <c r="E27" s="94"/>
      <c r="F27" s="92">
        <f>'ANNX B feuille 3'!J$30</f>
        <v>3010</v>
      </c>
      <c r="G27" s="92">
        <f t="shared" si="2"/>
        <v>0</v>
      </c>
      <c r="H27" s="94">
        <f t="shared" si="3"/>
        <v>3010</v>
      </c>
      <c r="I27" s="93"/>
      <c r="J27" s="92">
        <f t="shared" si="4"/>
        <v>-3010</v>
      </c>
      <c r="K27" s="92">
        <f t="shared" si="8"/>
        <v>37997</v>
      </c>
      <c r="L27" s="92">
        <f t="shared" si="5"/>
        <v>0</v>
      </c>
      <c r="M27" s="92">
        <f t="shared" si="9"/>
        <v>0</v>
      </c>
      <c r="N27" s="93"/>
      <c r="O27" s="90">
        <f t="shared" si="6"/>
        <v>3391.8164810522153</v>
      </c>
      <c r="P27" s="90">
        <f t="shared" si="10"/>
        <v>33.918164810522157</v>
      </c>
      <c r="Q27" s="90">
        <f t="shared" si="7"/>
        <v>-3010</v>
      </c>
      <c r="R27" s="90">
        <f t="shared" si="11"/>
        <v>415.73464586273758</v>
      </c>
    </row>
    <row r="28" spans="1:18" s="86" customFormat="1" ht="12.75" x14ac:dyDescent="0.2">
      <c r="A28" s="72">
        <f t="shared" si="0"/>
        <v>2025</v>
      </c>
      <c r="B28" s="92">
        <f>'ANNX B feuille 2'!L$44</f>
        <v>0</v>
      </c>
      <c r="C28" s="92">
        <v>400</v>
      </c>
      <c r="D28" s="94">
        <f t="shared" si="1"/>
        <v>400</v>
      </c>
      <c r="E28" s="94"/>
      <c r="F28" s="92">
        <f>'ANNX B feuille 3'!K$30</f>
        <v>400</v>
      </c>
      <c r="G28" s="92">
        <f t="shared" si="2"/>
        <v>0</v>
      </c>
      <c r="H28" s="94">
        <f t="shared" si="3"/>
        <v>400</v>
      </c>
      <c r="I28" s="93"/>
      <c r="J28" s="92">
        <f t="shared" si="4"/>
        <v>-400</v>
      </c>
      <c r="K28" s="92">
        <f t="shared" si="8"/>
        <v>37597</v>
      </c>
      <c r="L28" s="92">
        <f t="shared" si="5"/>
        <v>0</v>
      </c>
      <c r="M28" s="92">
        <f t="shared" si="9"/>
        <v>0</v>
      </c>
      <c r="N28" s="93"/>
      <c r="O28" s="90">
        <f t="shared" si="6"/>
        <v>415.73464586273758</v>
      </c>
      <c r="P28" s="90">
        <f t="shared" si="10"/>
        <v>4.1573464586273756</v>
      </c>
      <c r="Q28" s="90">
        <f t="shared" si="7"/>
        <v>-400</v>
      </c>
      <c r="R28" s="90">
        <f t="shared" si="11"/>
        <v>19.891992321364967</v>
      </c>
    </row>
    <row r="29" spans="1:18" s="86" customFormat="1" ht="12.75" x14ac:dyDescent="0.2">
      <c r="A29" s="72">
        <f t="shared" si="0"/>
        <v>2026</v>
      </c>
      <c r="B29" s="92">
        <f>'ANNX B feuille 2'!M$44</f>
        <v>0</v>
      </c>
      <c r="C29" s="92">
        <v>20</v>
      </c>
      <c r="D29" s="94">
        <f t="shared" si="1"/>
        <v>20</v>
      </c>
      <c r="E29" s="94"/>
      <c r="F29" s="92">
        <f>'ANNX B feuille 3'!L$30</f>
        <v>20</v>
      </c>
      <c r="G29" s="92">
        <f t="shared" si="2"/>
        <v>0</v>
      </c>
      <c r="H29" s="94">
        <f t="shared" si="3"/>
        <v>20</v>
      </c>
      <c r="I29" s="93"/>
      <c r="J29" s="92">
        <f t="shared" si="4"/>
        <v>-20</v>
      </c>
      <c r="K29" s="92">
        <f t="shared" si="8"/>
        <v>37577</v>
      </c>
      <c r="L29" s="92">
        <f t="shared" si="5"/>
        <v>0</v>
      </c>
      <c r="M29" s="92">
        <f t="shared" si="9"/>
        <v>0</v>
      </c>
      <c r="N29" s="93"/>
      <c r="O29" s="90">
        <f t="shared" si="6"/>
        <v>19.891992321364967</v>
      </c>
      <c r="P29" s="90">
        <f t="shared" si="10"/>
        <v>0.19891992321364968</v>
      </c>
      <c r="Q29" s="90">
        <f t="shared" si="7"/>
        <v>-20</v>
      </c>
      <c r="R29" s="90">
        <f t="shared" si="11"/>
        <v>9.0912244578618129E-2</v>
      </c>
    </row>
    <row r="30" spans="1:18" s="86" customFormat="1" ht="12.75" x14ac:dyDescent="0.2">
      <c r="A30" s="72" t="s">
        <v>0</v>
      </c>
      <c r="B30" s="94"/>
      <c r="C30" s="95"/>
      <c r="D30" s="94"/>
      <c r="E30" s="94"/>
      <c r="F30" s="94"/>
      <c r="G30" s="94"/>
      <c r="H30" s="94"/>
      <c r="I30" s="93"/>
      <c r="J30" s="93"/>
      <c r="K30" s="93"/>
      <c r="M30" s="93"/>
      <c r="N30" s="93"/>
      <c r="O30" s="90"/>
      <c r="P30" s="90"/>
      <c r="Q30" s="90"/>
      <c r="R30" s="90"/>
    </row>
    <row r="31" spans="1:18" x14ac:dyDescent="0.25">
      <c r="A31" s="127" t="s">
        <v>150</v>
      </c>
      <c r="B31" s="94">
        <f>SUM(B19:B29)</f>
        <v>372577</v>
      </c>
      <c r="C31" s="94">
        <f>SUM(C19:C29)</f>
        <v>931.89999999999964</v>
      </c>
      <c r="D31" s="94">
        <f>SUM(D19:D29)</f>
        <v>373508.9</v>
      </c>
      <c r="E31" s="94"/>
      <c r="F31" s="94">
        <f>SUM(F19:F29)</f>
        <v>335000</v>
      </c>
      <c r="G31" s="94">
        <f>SUM(G19:G29)</f>
        <v>38508.9</v>
      </c>
      <c r="H31" s="94">
        <f>SUM(H19:H29)</f>
        <v>373508.9</v>
      </c>
      <c r="I31" s="93"/>
      <c r="J31" s="92">
        <f>SUM(J19:J29)</f>
        <v>37577</v>
      </c>
      <c r="K31" s="96"/>
      <c r="L31" s="92">
        <f>SUM(L19:L29)</f>
        <v>0</v>
      </c>
      <c r="M31" s="96"/>
      <c r="N31" s="93"/>
      <c r="O31" s="90"/>
      <c r="P31" s="145"/>
      <c r="Q31" s="90"/>
      <c r="R31" s="145"/>
    </row>
    <row r="32" spans="1:18" x14ac:dyDescent="0.25">
      <c r="A32" s="73"/>
      <c r="B32" s="93"/>
      <c r="C32" s="93"/>
      <c r="D32" s="93"/>
      <c r="E32" s="93"/>
      <c r="F32" s="93"/>
      <c r="G32" s="93"/>
      <c r="H32" s="93"/>
      <c r="I32" s="93"/>
      <c r="J32" s="93"/>
      <c r="K32" s="93"/>
      <c r="L32" s="93"/>
      <c r="N32" s="93"/>
      <c r="O32" s="146"/>
      <c r="P32" s="146"/>
      <c r="Q32" s="146"/>
      <c r="R32" s="146"/>
    </row>
    <row r="33" spans="1:18" x14ac:dyDescent="0.25">
      <c r="A33" s="86" t="s">
        <v>151</v>
      </c>
      <c r="B33" s="94">
        <f>'ANNX B feuille 3'!M37</f>
        <v>372577</v>
      </c>
      <c r="C33" s="94"/>
      <c r="D33" s="94"/>
      <c r="E33" s="94"/>
      <c r="F33" s="94">
        <f>'ANNX B feuille 3'!M30</f>
        <v>335000</v>
      </c>
      <c r="G33" s="94"/>
      <c r="H33" s="94"/>
      <c r="I33" s="93"/>
      <c r="J33" s="94"/>
      <c r="N33" s="93" t="s">
        <v>0</v>
      </c>
      <c r="O33" s="147"/>
      <c r="P33" s="147"/>
      <c r="Q33" s="147"/>
      <c r="R33" s="147"/>
    </row>
    <row r="34" spans="1:18" x14ac:dyDescent="0.25">
      <c r="O34" s="145"/>
      <c r="P34" s="145"/>
      <c r="Q34" s="145"/>
      <c r="R34" s="145"/>
    </row>
    <row r="35" spans="1:18" x14ac:dyDescent="0.25">
      <c r="O35" s="133"/>
      <c r="P35" s="148"/>
      <c r="Q35" s="133"/>
      <c r="R35" s="148"/>
    </row>
    <row r="36" spans="1:18" x14ac:dyDescent="0.25">
      <c r="A36" s="97" t="s">
        <v>152</v>
      </c>
      <c r="K36" s="98"/>
      <c r="O36" s="133"/>
      <c r="P36" s="148"/>
      <c r="Q36" s="133"/>
      <c r="R36" s="148"/>
    </row>
    <row r="37" spans="1:18" x14ac:dyDescent="0.25">
      <c r="B37" s="129" t="s">
        <v>192</v>
      </c>
      <c r="O37" s="133"/>
      <c r="P37" s="133"/>
      <c r="Q37" s="133"/>
      <c r="R37" s="133"/>
    </row>
    <row r="38" spans="1:18" x14ac:dyDescent="0.25">
      <c r="B38" s="128" t="s">
        <v>153</v>
      </c>
      <c r="O38" s="133"/>
      <c r="P38" s="133"/>
      <c r="Q38" s="133"/>
      <c r="R38" s="133"/>
    </row>
    <row r="39" spans="1:18" x14ac:dyDescent="0.25">
      <c r="B39" s="128" t="s">
        <v>154</v>
      </c>
      <c r="O39" s="133"/>
      <c r="P39" s="133"/>
      <c r="Q39" s="133"/>
      <c r="R39" s="133"/>
    </row>
    <row r="40" spans="1:18" x14ac:dyDescent="0.25">
      <c r="B40" s="225" t="s">
        <v>256</v>
      </c>
      <c r="O40" s="133"/>
      <c r="P40" s="133"/>
      <c r="Q40" s="133"/>
      <c r="R40" s="133"/>
    </row>
    <row r="41" spans="1:18" x14ac:dyDescent="0.25">
      <c r="B41" s="128" t="s">
        <v>155</v>
      </c>
      <c r="O41" s="133"/>
      <c r="P41" s="133"/>
      <c r="Q41" s="133"/>
      <c r="R41" s="133"/>
    </row>
    <row r="42" spans="1:18" x14ac:dyDescent="0.25">
      <c r="B42" s="152" t="s">
        <v>230</v>
      </c>
      <c r="O42" s="133"/>
      <c r="P42" s="133"/>
      <c r="Q42" s="133"/>
      <c r="R42" s="133"/>
    </row>
    <row r="43" spans="1:18" x14ac:dyDescent="0.25">
      <c r="B43" s="152" t="s">
        <v>231</v>
      </c>
      <c r="O43" s="133"/>
      <c r="P43" s="133"/>
      <c r="Q43" s="133"/>
      <c r="R43" s="133"/>
    </row>
    <row r="44" spans="1:18" x14ac:dyDescent="0.25">
      <c r="B44" s="130" t="s">
        <v>206</v>
      </c>
      <c r="O44" s="133"/>
      <c r="P44" s="133"/>
      <c r="Q44" s="133"/>
      <c r="R44" s="133"/>
    </row>
    <row r="45" spans="1:18" x14ac:dyDescent="0.25">
      <c r="O45" s="133"/>
      <c r="P45" s="133"/>
      <c r="Q45" s="133"/>
      <c r="R45" s="133"/>
    </row>
    <row r="46" spans="1:18" x14ac:dyDescent="0.25">
      <c r="O46" s="133"/>
      <c r="P46" s="133"/>
      <c r="Q46" s="133"/>
      <c r="R46" s="133"/>
    </row>
    <row r="47" spans="1:18" x14ac:dyDescent="0.25">
      <c r="O47" s="133"/>
      <c r="P47" s="133"/>
      <c r="Q47" s="133"/>
      <c r="R47" s="133"/>
    </row>
    <row r="48" spans="1:18" x14ac:dyDescent="0.25">
      <c r="O48" s="133"/>
      <c r="P48" s="133"/>
      <c r="Q48" s="133"/>
      <c r="R48" s="133"/>
    </row>
    <row r="49" spans="15:18" x14ac:dyDescent="0.25">
      <c r="O49" s="133"/>
      <c r="P49" s="133"/>
      <c r="Q49" s="133"/>
      <c r="R49" s="133"/>
    </row>
    <row r="50" spans="15:18" x14ac:dyDescent="0.25">
      <c r="O50" s="133"/>
      <c r="P50" s="133"/>
      <c r="Q50" s="133"/>
      <c r="R50" s="133"/>
    </row>
    <row r="51" spans="15:18" x14ac:dyDescent="0.25">
      <c r="O51" s="133"/>
      <c r="P51" s="133"/>
      <c r="Q51" s="133"/>
      <c r="R51" s="133"/>
    </row>
    <row r="52" spans="15:18" x14ac:dyDescent="0.25">
      <c r="O52" s="133"/>
      <c r="P52" s="133"/>
      <c r="Q52" s="133"/>
      <c r="R52" s="133"/>
    </row>
    <row r="53" spans="15:18" x14ac:dyDescent="0.25">
      <c r="O53" s="133"/>
      <c r="P53" s="133"/>
      <c r="Q53" s="133"/>
      <c r="R53" s="133"/>
    </row>
    <row r="54" spans="15:18" x14ac:dyDescent="0.25">
      <c r="O54" s="133"/>
      <c r="P54" s="133"/>
      <c r="Q54" s="133"/>
      <c r="R54" s="133"/>
    </row>
    <row r="55" spans="15:18" x14ac:dyDescent="0.25">
      <c r="O55" s="133"/>
      <c r="P55" s="133"/>
      <c r="Q55" s="133"/>
      <c r="R55" s="133"/>
    </row>
    <row r="56" spans="15:18" x14ac:dyDescent="0.25">
      <c r="O56" s="133"/>
      <c r="P56" s="133"/>
      <c r="Q56" s="133"/>
      <c r="R56" s="133"/>
    </row>
    <row r="57" spans="15:18" x14ac:dyDescent="0.25">
      <c r="O57" s="133"/>
      <c r="P57" s="133"/>
      <c r="Q57" s="133"/>
      <c r="R57" s="133"/>
    </row>
    <row r="58" spans="15:18" x14ac:dyDescent="0.25">
      <c r="O58" s="133"/>
      <c r="P58" s="133"/>
      <c r="Q58" s="133"/>
      <c r="R58" s="133"/>
    </row>
    <row r="59" spans="15:18" x14ac:dyDescent="0.25">
      <c r="O59" s="133"/>
      <c r="P59" s="133"/>
      <c r="Q59" s="133"/>
      <c r="R59" s="133"/>
    </row>
    <row r="60" spans="15:18" x14ac:dyDescent="0.25">
      <c r="O60" s="133"/>
      <c r="P60" s="133"/>
      <c r="Q60" s="133"/>
      <c r="R60" s="133"/>
    </row>
    <row r="61" spans="15:18" x14ac:dyDescent="0.25">
      <c r="O61" s="133"/>
      <c r="P61" s="133"/>
      <c r="Q61" s="133"/>
      <c r="R61" s="133"/>
    </row>
    <row r="62" spans="15:18" x14ac:dyDescent="0.25">
      <c r="O62" s="133"/>
      <c r="P62" s="133"/>
      <c r="Q62" s="133"/>
      <c r="R62" s="133"/>
    </row>
    <row r="63" spans="15:18" x14ac:dyDescent="0.25">
      <c r="O63" s="133"/>
      <c r="P63" s="133"/>
      <c r="Q63" s="133"/>
      <c r="R63" s="133"/>
    </row>
    <row r="64" spans="15:18" x14ac:dyDescent="0.25">
      <c r="O64" s="133"/>
      <c r="P64" s="133"/>
      <c r="Q64" s="133"/>
      <c r="R64" s="133"/>
    </row>
    <row r="65" spans="15:18" x14ac:dyDescent="0.25">
      <c r="O65" s="133"/>
      <c r="P65" s="133"/>
      <c r="Q65" s="133"/>
      <c r="R65" s="133"/>
    </row>
    <row r="66" spans="15:18" x14ac:dyDescent="0.25">
      <c r="O66" s="133"/>
      <c r="P66" s="133"/>
      <c r="Q66" s="133"/>
      <c r="R66" s="133"/>
    </row>
    <row r="67" spans="15:18" x14ac:dyDescent="0.25">
      <c r="O67" s="133"/>
      <c r="P67" s="133"/>
      <c r="Q67" s="133"/>
      <c r="R67" s="133"/>
    </row>
    <row r="68" spans="15:18" x14ac:dyDescent="0.25">
      <c r="O68" s="133"/>
      <c r="P68" s="133"/>
      <c r="Q68" s="133"/>
      <c r="R68" s="133"/>
    </row>
    <row r="69" spans="15:18" x14ac:dyDescent="0.25">
      <c r="O69" s="133"/>
      <c r="P69" s="133"/>
      <c r="Q69" s="133"/>
      <c r="R69" s="133"/>
    </row>
    <row r="70" spans="15:18" x14ac:dyDescent="0.25">
      <c r="O70" s="133"/>
      <c r="P70" s="133"/>
      <c r="Q70" s="133"/>
      <c r="R70" s="133"/>
    </row>
    <row r="71" spans="15:18" x14ac:dyDescent="0.25">
      <c r="O71" s="133"/>
      <c r="P71" s="133"/>
      <c r="Q71" s="133"/>
      <c r="R71" s="133"/>
    </row>
    <row r="72" spans="15:18" x14ac:dyDescent="0.25">
      <c r="O72" s="133"/>
      <c r="P72" s="133"/>
      <c r="Q72" s="133"/>
      <c r="R72" s="133"/>
    </row>
    <row r="73" spans="15:18" x14ac:dyDescent="0.25">
      <c r="O73" s="133"/>
      <c r="P73" s="133"/>
      <c r="Q73" s="133"/>
      <c r="R73" s="133"/>
    </row>
    <row r="74" spans="15:18" x14ac:dyDescent="0.25">
      <c r="O74" s="133"/>
      <c r="P74" s="133"/>
      <c r="Q74" s="133"/>
      <c r="R74" s="133"/>
    </row>
    <row r="75" spans="15:18" x14ac:dyDescent="0.25">
      <c r="O75" s="133"/>
      <c r="P75" s="133"/>
      <c r="Q75" s="133"/>
      <c r="R75" s="133"/>
    </row>
    <row r="76" spans="15:18" x14ac:dyDescent="0.25">
      <c r="O76" s="133"/>
      <c r="P76" s="133"/>
      <c r="Q76" s="133"/>
      <c r="R76" s="133"/>
    </row>
    <row r="77" spans="15:18" x14ac:dyDescent="0.25">
      <c r="O77" s="133"/>
      <c r="P77" s="133"/>
      <c r="Q77" s="133"/>
      <c r="R77" s="133"/>
    </row>
    <row r="78" spans="15:18" x14ac:dyDescent="0.25">
      <c r="O78" s="133"/>
      <c r="P78" s="133"/>
      <c r="Q78" s="133"/>
      <c r="R78" s="133"/>
    </row>
    <row r="79" spans="15:18" x14ac:dyDescent="0.25">
      <c r="O79" s="133"/>
      <c r="P79" s="133"/>
      <c r="Q79" s="133"/>
      <c r="R79" s="133"/>
    </row>
    <row r="80" spans="15:18" x14ac:dyDescent="0.25">
      <c r="O80" s="133"/>
      <c r="P80" s="133"/>
      <c r="Q80" s="133"/>
      <c r="R80" s="133"/>
    </row>
    <row r="81" spans="15:18" x14ac:dyDescent="0.25">
      <c r="O81" s="133"/>
      <c r="P81" s="133"/>
      <c r="Q81" s="133"/>
      <c r="R81" s="133"/>
    </row>
    <row r="82" spans="15:18" x14ac:dyDescent="0.25">
      <c r="O82" s="133"/>
      <c r="P82" s="133"/>
      <c r="Q82" s="133"/>
      <c r="R82" s="133"/>
    </row>
    <row r="83" spans="15:18" x14ac:dyDescent="0.25">
      <c r="O83" s="133"/>
      <c r="P83" s="133"/>
      <c r="Q83" s="133"/>
      <c r="R83" s="133"/>
    </row>
    <row r="84" spans="15:18" x14ac:dyDescent="0.25">
      <c r="O84" s="133"/>
      <c r="P84" s="133"/>
      <c r="Q84" s="133"/>
      <c r="R84" s="133"/>
    </row>
    <row r="85" spans="15:18" x14ac:dyDescent="0.25">
      <c r="O85" s="133"/>
      <c r="P85" s="133"/>
      <c r="Q85" s="133"/>
      <c r="R85" s="133"/>
    </row>
    <row r="86" spans="15:18" x14ac:dyDescent="0.25">
      <c r="O86" s="133"/>
      <c r="P86" s="133"/>
      <c r="Q86" s="133"/>
      <c r="R86" s="133"/>
    </row>
    <row r="87" spans="15:18" x14ac:dyDescent="0.25">
      <c r="O87" s="133"/>
      <c r="P87" s="133"/>
      <c r="Q87" s="133"/>
      <c r="R87" s="133"/>
    </row>
    <row r="88" spans="15:18" x14ac:dyDescent="0.25">
      <c r="O88" s="133"/>
      <c r="P88" s="133"/>
      <c r="Q88" s="133"/>
      <c r="R88" s="133"/>
    </row>
    <row r="89" spans="15:18" x14ac:dyDescent="0.25">
      <c r="O89" s="133"/>
      <c r="P89" s="133"/>
      <c r="Q89" s="133"/>
      <c r="R89" s="133"/>
    </row>
    <row r="90" spans="15:18" x14ac:dyDescent="0.25">
      <c r="O90" s="133"/>
      <c r="P90" s="133"/>
      <c r="Q90" s="133"/>
      <c r="R90" s="133"/>
    </row>
    <row r="91" spans="15:18" x14ac:dyDescent="0.25">
      <c r="O91" s="133"/>
      <c r="P91" s="133"/>
      <c r="Q91" s="133"/>
      <c r="R91" s="133"/>
    </row>
    <row r="92" spans="15:18" x14ac:dyDescent="0.25">
      <c r="O92" s="133"/>
      <c r="P92" s="133"/>
      <c r="Q92" s="133"/>
      <c r="R92" s="133"/>
    </row>
    <row r="93" spans="15:18" x14ac:dyDescent="0.25">
      <c r="O93" s="133"/>
      <c r="P93" s="133"/>
      <c r="Q93" s="133"/>
      <c r="R93" s="133"/>
    </row>
    <row r="94" spans="15:18" x14ac:dyDescent="0.25">
      <c r="O94" s="133"/>
      <c r="P94" s="133"/>
      <c r="Q94" s="133"/>
      <c r="R94" s="133"/>
    </row>
    <row r="95" spans="15:18" x14ac:dyDescent="0.25">
      <c r="O95" s="133"/>
      <c r="P95" s="133"/>
      <c r="Q95" s="133"/>
      <c r="R95" s="133"/>
    </row>
    <row r="96" spans="15:18" x14ac:dyDescent="0.25">
      <c r="O96" s="133"/>
      <c r="P96" s="133"/>
      <c r="Q96" s="133"/>
      <c r="R96" s="133"/>
    </row>
    <row r="97" spans="15:18" x14ac:dyDescent="0.25">
      <c r="O97" s="133"/>
      <c r="P97" s="133"/>
      <c r="Q97" s="133"/>
      <c r="R97" s="133"/>
    </row>
    <row r="98" spans="15:18" x14ac:dyDescent="0.25">
      <c r="O98" s="133"/>
      <c r="P98" s="133"/>
      <c r="Q98" s="133"/>
      <c r="R98" s="133"/>
    </row>
    <row r="99" spans="15:18" x14ac:dyDescent="0.25">
      <c r="O99" s="133"/>
      <c r="P99" s="133"/>
      <c r="Q99" s="133"/>
      <c r="R99" s="133"/>
    </row>
    <row r="100" spans="15:18" x14ac:dyDescent="0.25">
      <c r="O100" s="133"/>
      <c r="P100" s="133"/>
      <c r="Q100" s="133"/>
      <c r="R100" s="133"/>
    </row>
    <row r="101" spans="15:18" x14ac:dyDescent="0.25">
      <c r="O101" s="133"/>
      <c r="P101" s="133"/>
      <c r="Q101" s="133"/>
      <c r="R101" s="133"/>
    </row>
    <row r="102" spans="15:18" x14ac:dyDescent="0.25">
      <c r="O102" s="133"/>
      <c r="P102" s="133"/>
      <c r="Q102" s="133"/>
      <c r="R102" s="133"/>
    </row>
    <row r="103" spans="15:18" x14ac:dyDescent="0.25">
      <c r="O103" s="133"/>
      <c r="P103" s="133"/>
      <c r="Q103" s="133"/>
      <c r="R103" s="133"/>
    </row>
    <row r="104" spans="15:18" x14ac:dyDescent="0.25">
      <c r="O104" s="133"/>
      <c r="P104" s="133"/>
      <c r="Q104" s="133"/>
      <c r="R104" s="133"/>
    </row>
    <row r="105" spans="15:18" x14ac:dyDescent="0.25">
      <c r="O105" s="133"/>
      <c r="P105" s="133"/>
      <c r="Q105" s="133"/>
      <c r="R105" s="133"/>
    </row>
    <row r="106" spans="15:18" x14ac:dyDescent="0.25">
      <c r="O106" s="133"/>
      <c r="P106" s="133"/>
      <c r="Q106" s="133"/>
      <c r="R106" s="133"/>
    </row>
    <row r="107" spans="15:18" x14ac:dyDescent="0.25">
      <c r="O107" s="133"/>
      <c r="P107" s="133"/>
      <c r="Q107" s="133"/>
      <c r="R107" s="133"/>
    </row>
    <row r="108" spans="15:18" x14ac:dyDescent="0.25">
      <c r="O108" s="133"/>
      <c r="P108" s="133"/>
      <c r="Q108" s="133"/>
      <c r="R108" s="133"/>
    </row>
    <row r="109" spans="15:18" x14ac:dyDescent="0.25">
      <c r="O109" s="133"/>
      <c r="P109" s="133"/>
      <c r="Q109" s="133"/>
      <c r="R109" s="133"/>
    </row>
    <row r="110" spans="15:18" x14ac:dyDescent="0.25">
      <c r="O110" s="133"/>
      <c r="P110" s="133"/>
      <c r="Q110" s="133"/>
      <c r="R110" s="133"/>
    </row>
    <row r="111" spans="15:18" x14ac:dyDescent="0.25">
      <c r="O111" s="133"/>
      <c r="P111" s="133"/>
      <c r="Q111" s="133"/>
      <c r="R111" s="133"/>
    </row>
    <row r="112" spans="15:18" x14ac:dyDescent="0.25">
      <c r="O112" s="133"/>
      <c r="P112" s="133"/>
      <c r="Q112" s="133"/>
      <c r="R112" s="133"/>
    </row>
    <row r="113" spans="15:18" x14ac:dyDescent="0.25">
      <c r="O113" s="133"/>
      <c r="P113" s="133"/>
      <c r="Q113" s="133"/>
      <c r="R113" s="133"/>
    </row>
    <row r="114" spans="15:18" x14ac:dyDescent="0.25">
      <c r="O114" s="133"/>
      <c r="P114" s="133"/>
      <c r="Q114" s="133"/>
      <c r="R114" s="133"/>
    </row>
    <row r="115" spans="15:18" x14ac:dyDescent="0.25">
      <c r="O115" s="133"/>
      <c r="P115" s="133"/>
      <c r="Q115" s="133"/>
      <c r="R115" s="133"/>
    </row>
    <row r="116" spans="15:18" x14ac:dyDescent="0.25">
      <c r="O116" s="133"/>
      <c r="P116" s="133"/>
      <c r="Q116" s="133"/>
      <c r="R116" s="133"/>
    </row>
    <row r="117" spans="15:18" x14ac:dyDescent="0.25">
      <c r="O117" s="133"/>
      <c r="P117" s="133"/>
      <c r="Q117" s="133"/>
      <c r="R117" s="133"/>
    </row>
    <row r="118" spans="15:18" x14ac:dyDescent="0.25">
      <c r="O118" s="133"/>
      <c r="P118" s="133"/>
      <c r="Q118" s="133"/>
      <c r="R118" s="133"/>
    </row>
    <row r="119" spans="15:18" x14ac:dyDescent="0.25">
      <c r="O119" s="133"/>
      <c r="P119" s="133"/>
      <c r="Q119" s="133"/>
      <c r="R119" s="133"/>
    </row>
    <row r="120" spans="15:18" x14ac:dyDescent="0.25">
      <c r="O120" s="133"/>
      <c r="P120" s="133"/>
      <c r="Q120" s="133"/>
      <c r="R120" s="133"/>
    </row>
    <row r="121" spans="15:18" x14ac:dyDescent="0.25">
      <c r="O121" s="133"/>
      <c r="P121" s="133"/>
      <c r="Q121" s="133"/>
      <c r="R121" s="133"/>
    </row>
    <row r="122" spans="15:18" x14ac:dyDescent="0.25">
      <c r="O122" s="133"/>
      <c r="P122" s="133"/>
      <c r="Q122" s="133"/>
      <c r="R122" s="133"/>
    </row>
    <row r="123" spans="15:18" x14ac:dyDescent="0.25">
      <c r="O123" s="133"/>
      <c r="P123" s="133"/>
      <c r="Q123" s="133"/>
      <c r="R123" s="133"/>
    </row>
    <row r="124" spans="15:18" x14ac:dyDescent="0.25">
      <c r="O124" s="133"/>
      <c r="P124" s="133"/>
      <c r="Q124" s="133"/>
      <c r="R124" s="133"/>
    </row>
    <row r="125" spans="15:18" x14ac:dyDescent="0.25">
      <c r="O125" s="133"/>
      <c r="P125" s="133"/>
      <c r="Q125" s="133"/>
      <c r="R125" s="133"/>
    </row>
    <row r="126" spans="15:18" x14ac:dyDescent="0.25">
      <c r="O126" s="133"/>
      <c r="P126" s="133"/>
      <c r="Q126" s="133"/>
      <c r="R126" s="133"/>
    </row>
    <row r="127" spans="15:18" x14ac:dyDescent="0.25">
      <c r="O127" s="133"/>
      <c r="P127" s="133"/>
      <c r="Q127" s="133"/>
      <c r="R127" s="133"/>
    </row>
    <row r="128" spans="15:18" x14ac:dyDescent="0.25">
      <c r="O128" s="133"/>
      <c r="P128" s="133"/>
      <c r="Q128" s="133"/>
      <c r="R128" s="133"/>
    </row>
    <row r="129" spans="15:18" x14ac:dyDescent="0.25">
      <c r="O129" s="133"/>
      <c r="P129" s="133"/>
      <c r="Q129" s="133"/>
      <c r="R129" s="133"/>
    </row>
    <row r="130" spans="15:18" x14ac:dyDescent="0.25">
      <c r="O130" s="133"/>
      <c r="P130" s="133"/>
      <c r="Q130" s="133"/>
      <c r="R130" s="133"/>
    </row>
    <row r="131" spans="15:18" x14ac:dyDescent="0.25">
      <c r="O131" s="133"/>
      <c r="P131" s="133"/>
      <c r="Q131" s="133"/>
      <c r="R131" s="133"/>
    </row>
    <row r="132" spans="15:18" x14ac:dyDescent="0.25">
      <c r="O132" s="133"/>
      <c r="P132" s="133"/>
      <c r="Q132" s="133"/>
      <c r="R132" s="133"/>
    </row>
    <row r="133" spans="15:18" x14ac:dyDescent="0.25">
      <c r="O133" s="133"/>
      <c r="P133" s="133"/>
      <c r="Q133" s="133"/>
      <c r="R133" s="133"/>
    </row>
    <row r="134" spans="15:18" x14ac:dyDescent="0.25">
      <c r="O134" s="133"/>
      <c r="P134" s="133"/>
      <c r="Q134" s="133"/>
      <c r="R134" s="133"/>
    </row>
    <row r="135" spans="15:18" x14ac:dyDescent="0.25">
      <c r="O135" s="133"/>
      <c r="P135" s="133"/>
      <c r="Q135" s="133"/>
      <c r="R135" s="133"/>
    </row>
    <row r="136" spans="15:18" x14ac:dyDescent="0.25">
      <c r="O136" s="133"/>
      <c r="P136" s="133"/>
      <c r="Q136" s="133"/>
      <c r="R136" s="133"/>
    </row>
    <row r="137" spans="15:18" x14ac:dyDescent="0.25">
      <c r="O137" s="133"/>
      <c r="P137" s="133"/>
      <c r="Q137" s="133"/>
      <c r="R137" s="133"/>
    </row>
    <row r="138" spans="15:18" x14ac:dyDescent="0.25">
      <c r="O138" s="133"/>
      <c r="P138" s="133"/>
      <c r="Q138" s="133"/>
      <c r="R138" s="133"/>
    </row>
    <row r="139" spans="15:18" x14ac:dyDescent="0.25">
      <c r="O139" s="133"/>
      <c r="P139" s="133"/>
      <c r="Q139" s="133"/>
      <c r="R139" s="133"/>
    </row>
    <row r="140" spans="15:18" x14ac:dyDescent="0.25">
      <c r="O140" s="133"/>
      <c r="P140" s="133"/>
      <c r="Q140" s="133"/>
      <c r="R140" s="133"/>
    </row>
    <row r="141" spans="15:18" x14ac:dyDescent="0.25">
      <c r="O141" s="133"/>
      <c r="P141" s="133"/>
      <c r="Q141" s="133"/>
      <c r="R141" s="133"/>
    </row>
    <row r="142" spans="15:18" x14ac:dyDescent="0.25">
      <c r="O142" s="133"/>
      <c r="P142" s="133"/>
      <c r="Q142" s="133"/>
      <c r="R142" s="133"/>
    </row>
    <row r="143" spans="15:18" x14ac:dyDescent="0.25">
      <c r="O143" s="133"/>
      <c r="P143" s="133"/>
      <c r="Q143" s="133"/>
      <c r="R143" s="133"/>
    </row>
    <row r="144" spans="15:18" x14ac:dyDescent="0.25">
      <c r="O144" s="133"/>
      <c r="P144" s="133"/>
      <c r="Q144" s="133"/>
      <c r="R144" s="133"/>
    </row>
    <row r="145" spans="15:18" x14ac:dyDescent="0.25">
      <c r="O145" s="133"/>
      <c r="P145" s="133"/>
      <c r="Q145" s="133"/>
      <c r="R145" s="133"/>
    </row>
    <row r="146" spans="15:18" x14ac:dyDescent="0.25">
      <c r="O146" s="133"/>
      <c r="P146" s="133"/>
      <c r="Q146" s="133"/>
      <c r="R146" s="133"/>
    </row>
    <row r="147" spans="15:18" x14ac:dyDescent="0.25">
      <c r="O147" s="133"/>
      <c r="P147" s="133"/>
      <c r="Q147" s="133"/>
      <c r="R147" s="133"/>
    </row>
    <row r="148" spans="15:18" x14ac:dyDescent="0.25">
      <c r="O148" s="133"/>
      <c r="P148" s="133"/>
      <c r="Q148" s="133"/>
      <c r="R148" s="133"/>
    </row>
    <row r="149" spans="15:18" x14ac:dyDescent="0.25">
      <c r="O149" s="133"/>
      <c r="P149" s="133"/>
      <c r="Q149" s="133"/>
      <c r="R149" s="133"/>
    </row>
    <row r="150" spans="15:18" x14ac:dyDescent="0.25">
      <c r="O150" s="133"/>
      <c r="P150" s="133"/>
      <c r="Q150" s="133"/>
      <c r="R150" s="133"/>
    </row>
    <row r="151" spans="15:18" x14ac:dyDescent="0.25">
      <c r="O151" s="133"/>
      <c r="P151" s="133"/>
      <c r="Q151" s="133"/>
      <c r="R151" s="133"/>
    </row>
    <row r="152" spans="15:18" x14ac:dyDescent="0.25">
      <c r="O152" s="133"/>
      <c r="P152" s="133"/>
      <c r="Q152" s="133"/>
      <c r="R152" s="133"/>
    </row>
    <row r="153" spans="15:18" x14ac:dyDescent="0.25">
      <c r="O153" s="133"/>
      <c r="P153" s="133"/>
      <c r="Q153" s="133"/>
      <c r="R153" s="133"/>
    </row>
    <row r="154" spans="15:18" x14ac:dyDescent="0.25">
      <c r="O154" s="133"/>
      <c r="P154" s="133"/>
      <c r="Q154" s="133"/>
      <c r="R154" s="133"/>
    </row>
    <row r="155" spans="15:18" x14ac:dyDescent="0.25">
      <c r="O155" s="133"/>
      <c r="P155" s="133"/>
      <c r="Q155" s="133"/>
      <c r="R155" s="133"/>
    </row>
    <row r="156" spans="15:18" x14ac:dyDescent="0.25">
      <c r="O156" s="133"/>
      <c r="P156" s="133"/>
      <c r="Q156" s="133"/>
      <c r="R156" s="133"/>
    </row>
    <row r="157" spans="15:18" x14ac:dyDescent="0.25">
      <c r="O157" s="133"/>
      <c r="P157" s="133"/>
      <c r="Q157" s="133"/>
      <c r="R157" s="133"/>
    </row>
    <row r="158" spans="15:18" x14ac:dyDescent="0.25">
      <c r="O158" s="133"/>
      <c r="P158" s="133"/>
      <c r="Q158" s="133"/>
      <c r="R158" s="133"/>
    </row>
    <row r="159" spans="15:18" x14ac:dyDescent="0.25">
      <c r="O159" s="133"/>
      <c r="P159" s="133"/>
      <c r="Q159" s="133"/>
      <c r="R159" s="133"/>
    </row>
    <row r="160" spans="15:18" x14ac:dyDescent="0.25">
      <c r="O160" s="133"/>
      <c r="P160" s="133"/>
      <c r="Q160" s="133"/>
      <c r="R160" s="133"/>
    </row>
    <row r="161" spans="15:18" x14ac:dyDescent="0.25">
      <c r="O161" s="133"/>
      <c r="P161" s="133"/>
      <c r="Q161" s="133"/>
      <c r="R161" s="133"/>
    </row>
    <row r="162" spans="15:18" x14ac:dyDescent="0.25">
      <c r="O162" s="133"/>
      <c r="P162" s="133"/>
      <c r="Q162" s="133"/>
      <c r="R162" s="133"/>
    </row>
    <row r="163" spans="15:18" x14ac:dyDescent="0.25">
      <c r="O163" s="133"/>
      <c r="P163" s="133"/>
      <c r="Q163" s="133"/>
      <c r="R163" s="133"/>
    </row>
    <row r="164" spans="15:18" x14ac:dyDescent="0.25">
      <c r="O164" s="133"/>
      <c r="P164" s="133"/>
      <c r="Q164" s="133"/>
      <c r="R164" s="133"/>
    </row>
    <row r="165" spans="15:18" x14ac:dyDescent="0.25">
      <c r="O165" s="133"/>
      <c r="P165" s="133"/>
      <c r="Q165" s="133"/>
      <c r="R165" s="133"/>
    </row>
    <row r="166" spans="15:18" x14ac:dyDescent="0.25">
      <c r="O166" s="133"/>
      <c r="P166" s="133"/>
      <c r="Q166" s="133"/>
      <c r="R166" s="133"/>
    </row>
    <row r="167" spans="15:18" x14ac:dyDescent="0.25">
      <c r="O167" s="133"/>
      <c r="P167" s="133"/>
      <c r="Q167" s="133"/>
      <c r="R167" s="133"/>
    </row>
    <row r="168" spans="15:18" x14ac:dyDescent="0.25">
      <c r="O168" s="133"/>
      <c r="P168" s="133"/>
      <c r="Q168" s="133"/>
      <c r="R168" s="133"/>
    </row>
    <row r="169" spans="15:18" x14ac:dyDescent="0.25">
      <c r="O169" s="133"/>
      <c r="P169" s="133"/>
      <c r="Q169" s="133"/>
      <c r="R169" s="133"/>
    </row>
    <row r="170" spans="15:18" x14ac:dyDescent="0.25">
      <c r="O170" s="133"/>
      <c r="P170" s="133"/>
      <c r="Q170" s="133"/>
      <c r="R170" s="133"/>
    </row>
    <row r="171" spans="15:18" x14ac:dyDescent="0.25">
      <c r="O171" s="133"/>
      <c r="P171" s="133"/>
      <c r="Q171" s="133"/>
      <c r="R171" s="133"/>
    </row>
    <row r="172" spans="15:18" x14ac:dyDescent="0.25">
      <c r="O172" s="133"/>
      <c r="P172" s="133"/>
      <c r="Q172" s="133"/>
      <c r="R172" s="133"/>
    </row>
    <row r="173" spans="15:18" x14ac:dyDescent="0.25">
      <c r="O173" s="133"/>
      <c r="P173" s="133"/>
      <c r="Q173" s="133"/>
      <c r="R173" s="133"/>
    </row>
    <row r="174" spans="15:18" x14ac:dyDescent="0.25">
      <c r="O174" s="133"/>
      <c r="P174" s="133"/>
      <c r="Q174" s="133"/>
      <c r="R174" s="133"/>
    </row>
    <row r="175" spans="15:18" x14ac:dyDescent="0.25">
      <c r="O175" s="133"/>
      <c r="P175" s="133"/>
      <c r="Q175" s="133"/>
      <c r="R175" s="133"/>
    </row>
    <row r="176" spans="15:18" x14ac:dyDescent="0.25">
      <c r="O176" s="133"/>
      <c r="P176" s="133"/>
      <c r="Q176" s="133"/>
      <c r="R176" s="133"/>
    </row>
    <row r="177" spans="15:18" x14ac:dyDescent="0.25">
      <c r="O177" s="133"/>
      <c r="P177" s="133"/>
      <c r="Q177" s="133"/>
      <c r="R177" s="133"/>
    </row>
    <row r="178" spans="15:18" x14ac:dyDescent="0.25">
      <c r="O178" s="133"/>
      <c r="P178" s="133"/>
      <c r="Q178" s="133"/>
      <c r="R178" s="133"/>
    </row>
    <row r="179" spans="15:18" x14ac:dyDescent="0.25">
      <c r="O179" s="133"/>
      <c r="P179" s="133"/>
      <c r="Q179" s="133"/>
      <c r="R179" s="133"/>
    </row>
    <row r="180" spans="15:18" x14ac:dyDescent="0.25">
      <c r="O180" s="133"/>
      <c r="P180" s="133"/>
      <c r="Q180" s="133"/>
      <c r="R180" s="133"/>
    </row>
    <row r="181" spans="15:18" x14ac:dyDescent="0.25">
      <c r="O181" s="133"/>
      <c r="P181" s="133"/>
      <c r="Q181" s="133"/>
      <c r="R181" s="133"/>
    </row>
    <row r="182" spans="15:18" x14ac:dyDescent="0.25">
      <c r="O182" s="133"/>
      <c r="P182" s="133"/>
      <c r="Q182" s="133"/>
      <c r="R182" s="133"/>
    </row>
    <row r="183" spans="15:18" x14ac:dyDescent="0.25">
      <c r="O183" s="133"/>
      <c r="P183" s="133"/>
      <c r="Q183" s="133"/>
      <c r="R183" s="133"/>
    </row>
    <row r="184" spans="15:18" x14ac:dyDescent="0.25">
      <c r="O184" s="133"/>
      <c r="P184" s="133"/>
      <c r="Q184" s="133"/>
      <c r="R184" s="133"/>
    </row>
    <row r="185" spans="15:18" x14ac:dyDescent="0.25">
      <c r="O185" s="133"/>
      <c r="P185" s="133"/>
      <c r="Q185" s="133"/>
      <c r="R185" s="133"/>
    </row>
    <row r="186" spans="15:18" x14ac:dyDescent="0.25">
      <c r="O186" s="133"/>
      <c r="P186" s="133"/>
      <c r="Q186" s="133"/>
      <c r="R186" s="133"/>
    </row>
    <row r="187" spans="15:18" x14ac:dyDescent="0.25">
      <c r="O187" s="133"/>
      <c r="P187" s="133"/>
      <c r="Q187" s="133"/>
      <c r="R187" s="133"/>
    </row>
    <row r="188" spans="15:18" x14ac:dyDescent="0.25">
      <c r="O188" s="133"/>
      <c r="P188" s="133"/>
      <c r="Q188" s="133"/>
      <c r="R188" s="133"/>
    </row>
    <row r="189" spans="15:18" x14ac:dyDescent="0.25">
      <c r="O189" s="133"/>
      <c r="P189" s="133"/>
      <c r="Q189" s="133"/>
      <c r="R189" s="133"/>
    </row>
    <row r="190" spans="15:18" x14ac:dyDescent="0.25">
      <c r="O190" s="133"/>
      <c r="P190" s="133"/>
      <c r="Q190" s="133"/>
      <c r="R190" s="133"/>
    </row>
    <row r="191" spans="15:18" x14ac:dyDescent="0.25">
      <c r="O191" s="133"/>
      <c r="P191" s="133"/>
      <c r="Q191" s="133"/>
      <c r="R191" s="133"/>
    </row>
    <row r="192" spans="15:18" x14ac:dyDescent="0.25">
      <c r="O192" s="133"/>
      <c r="P192" s="133"/>
      <c r="Q192" s="133"/>
      <c r="R192" s="133"/>
    </row>
    <row r="193" spans="15:18" x14ac:dyDescent="0.25">
      <c r="O193" s="133"/>
      <c r="P193" s="133"/>
      <c r="Q193" s="133"/>
      <c r="R193" s="133"/>
    </row>
    <row r="194" spans="15:18" x14ac:dyDescent="0.25">
      <c r="O194" s="133"/>
      <c r="P194" s="133"/>
      <c r="Q194" s="133"/>
      <c r="R194" s="133"/>
    </row>
    <row r="195" spans="15:18" x14ac:dyDescent="0.25">
      <c r="O195" s="133"/>
      <c r="P195" s="133"/>
      <c r="Q195" s="133"/>
      <c r="R195" s="133"/>
    </row>
    <row r="196" spans="15:18" x14ac:dyDescent="0.25">
      <c r="O196" s="133"/>
      <c r="P196" s="133"/>
      <c r="Q196" s="133"/>
      <c r="R196" s="133"/>
    </row>
    <row r="197" spans="15:18" x14ac:dyDescent="0.25">
      <c r="O197" s="133"/>
      <c r="P197" s="133"/>
      <c r="Q197" s="133"/>
      <c r="R197" s="133"/>
    </row>
    <row r="198" spans="15:18" x14ac:dyDescent="0.25">
      <c r="O198" s="133"/>
      <c r="P198" s="133"/>
      <c r="Q198" s="133"/>
      <c r="R198" s="133"/>
    </row>
    <row r="199" spans="15:18" x14ac:dyDescent="0.25">
      <c r="O199" s="133"/>
      <c r="P199" s="133"/>
      <c r="Q199" s="133"/>
      <c r="R199" s="133"/>
    </row>
    <row r="200" spans="15:18" x14ac:dyDescent="0.25">
      <c r="O200" s="133"/>
      <c r="P200" s="133"/>
      <c r="Q200" s="133"/>
      <c r="R200" s="133"/>
    </row>
    <row r="201" spans="15:18" x14ac:dyDescent="0.25">
      <c r="O201" s="133"/>
      <c r="P201" s="133"/>
      <c r="Q201" s="133"/>
      <c r="R201" s="133"/>
    </row>
    <row r="202" spans="15:18" x14ac:dyDescent="0.25">
      <c r="O202" s="133"/>
      <c r="P202" s="133"/>
      <c r="Q202" s="133"/>
      <c r="R202" s="133"/>
    </row>
    <row r="203" spans="15:18" x14ac:dyDescent="0.25">
      <c r="O203" s="133"/>
      <c r="P203" s="133"/>
      <c r="Q203" s="133"/>
      <c r="R203" s="133"/>
    </row>
    <row r="204" spans="15:18" x14ac:dyDescent="0.25">
      <c r="O204" s="133"/>
      <c r="P204" s="133"/>
      <c r="Q204" s="133"/>
      <c r="R204" s="133"/>
    </row>
    <row r="205" spans="15:18" x14ac:dyDescent="0.25">
      <c r="O205" s="133"/>
      <c r="P205" s="133"/>
      <c r="Q205" s="133"/>
      <c r="R205" s="133"/>
    </row>
    <row r="206" spans="15:18" x14ac:dyDescent="0.25">
      <c r="O206" s="133"/>
      <c r="P206" s="133"/>
      <c r="Q206" s="133"/>
      <c r="R206" s="133"/>
    </row>
    <row r="207" spans="15:18" x14ac:dyDescent="0.25">
      <c r="O207" s="133"/>
      <c r="P207" s="133"/>
      <c r="Q207" s="133"/>
      <c r="R207" s="133"/>
    </row>
    <row r="208" spans="15:18" x14ac:dyDescent="0.25">
      <c r="O208" s="133"/>
      <c r="P208" s="133"/>
      <c r="Q208" s="133"/>
      <c r="R208" s="133"/>
    </row>
    <row r="209" spans="15:18" x14ac:dyDescent="0.25">
      <c r="O209" s="133"/>
      <c r="P209" s="133"/>
      <c r="Q209" s="133"/>
      <c r="R209" s="133"/>
    </row>
    <row r="210" spans="15:18" x14ac:dyDescent="0.25">
      <c r="O210" s="133"/>
      <c r="P210" s="133"/>
      <c r="Q210" s="133"/>
      <c r="R210" s="133"/>
    </row>
    <row r="211" spans="15:18" x14ac:dyDescent="0.25">
      <c r="O211" s="133"/>
      <c r="P211" s="133"/>
      <c r="Q211" s="133"/>
      <c r="R211" s="133"/>
    </row>
    <row r="212" spans="15:18" x14ac:dyDescent="0.25">
      <c r="O212" s="133"/>
      <c r="P212" s="133"/>
      <c r="Q212" s="133"/>
      <c r="R212" s="133"/>
    </row>
    <row r="213" spans="15:18" x14ac:dyDescent="0.25">
      <c r="O213" s="133"/>
      <c r="P213" s="133"/>
      <c r="Q213" s="133"/>
      <c r="R213" s="133"/>
    </row>
    <row r="214" spans="15:18" x14ac:dyDescent="0.25">
      <c r="O214" s="133"/>
      <c r="P214" s="133"/>
      <c r="Q214" s="133"/>
      <c r="R214" s="133"/>
    </row>
    <row r="215" spans="15:18" x14ac:dyDescent="0.25">
      <c r="O215" s="133"/>
      <c r="P215" s="133"/>
      <c r="Q215" s="133"/>
      <c r="R215" s="133"/>
    </row>
    <row r="216" spans="15:18" x14ac:dyDescent="0.25">
      <c r="O216" s="133"/>
      <c r="P216" s="133"/>
      <c r="Q216" s="133"/>
      <c r="R216" s="133"/>
    </row>
    <row r="217" spans="15:18" x14ac:dyDescent="0.25">
      <c r="O217" s="133"/>
      <c r="P217" s="133"/>
      <c r="Q217" s="133"/>
      <c r="R217" s="133"/>
    </row>
    <row r="218" spans="15:18" x14ac:dyDescent="0.25">
      <c r="O218" s="133"/>
      <c r="P218" s="133"/>
      <c r="Q218" s="133"/>
      <c r="R218" s="133"/>
    </row>
    <row r="219" spans="15:18" x14ac:dyDescent="0.25">
      <c r="O219" s="133"/>
      <c r="P219" s="133"/>
      <c r="Q219" s="133"/>
      <c r="R219" s="133"/>
    </row>
    <row r="220" spans="15:18" x14ac:dyDescent="0.25">
      <c r="O220" s="133"/>
      <c r="P220" s="133"/>
      <c r="Q220" s="133"/>
      <c r="R220" s="133"/>
    </row>
    <row r="221" spans="15:18" x14ac:dyDescent="0.25">
      <c r="O221" s="133"/>
      <c r="P221" s="133"/>
      <c r="Q221" s="133"/>
      <c r="R221" s="133"/>
    </row>
    <row r="222" spans="15:18" x14ac:dyDescent="0.25">
      <c r="O222" s="133"/>
      <c r="P222" s="133"/>
      <c r="Q222" s="133"/>
      <c r="R222" s="133"/>
    </row>
    <row r="223" spans="15:18" x14ac:dyDescent="0.25">
      <c r="O223" s="133"/>
      <c r="P223" s="133"/>
      <c r="Q223" s="133"/>
      <c r="R223" s="133"/>
    </row>
    <row r="224" spans="15:18" x14ac:dyDescent="0.25">
      <c r="O224" s="133"/>
      <c r="P224" s="133"/>
      <c r="Q224" s="133"/>
      <c r="R224" s="133"/>
    </row>
    <row r="225" spans="15:18" x14ac:dyDescent="0.25">
      <c r="O225" s="133"/>
      <c r="P225" s="133"/>
      <c r="Q225" s="133"/>
      <c r="R225" s="133"/>
    </row>
    <row r="226" spans="15:18" x14ac:dyDescent="0.25">
      <c r="O226" s="133"/>
      <c r="P226" s="133"/>
      <c r="Q226" s="133"/>
      <c r="R226" s="133"/>
    </row>
    <row r="227" spans="15:18" x14ac:dyDescent="0.25">
      <c r="O227" s="133"/>
      <c r="P227" s="133"/>
      <c r="Q227" s="133"/>
      <c r="R227" s="133"/>
    </row>
    <row r="228" spans="15:18" x14ac:dyDescent="0.25">
      <c r="O228" s="133"/>
      <c r="P228" s="133"/>
      <c r="Q228" s="133"/>
      <c r="R228" s="133"/>
    </row>
    <row r="229" spans="15:18" x14ac:dyDescent="0.25">
      <c r="O229" s="133"/>
      <c r="P229" s="133"/>
      <c r="Q229" s="133"/>
      <c r="R229" s="133"/>
    </row>
    <row r="230" spans="15:18" x14ac:dyDescent="0.25">
      <c r="O230" s="133"/>
      <c r="P230" s="133"/>
      <c r="Q230" s="133"/>
      <c r="R230" s="133"/>
    </row>
    <row r="231" spans="15:18" x14ac:dyDescent="0.25">
      <c r="O231" s="133"/>
      <c r="P231" s="133"/>
      <c r="Q231" s="133"/>
      <c r="R231" s="133"/>
    </row>
    <row r="232" spans="15:18" x14ac:dyDescent="0.25">
      <c r="O232" s="133"/>
      <c r="P232" s="133"/>
      <c r="Q232" s="133"/>
      <c r="R232" s="133"/>
    </row>
    <row r="233" spans="15:18" x14ac:dyDescent="0.25">
      <c r="O233" s="133"/>
      <c r="P233" s="133"/>
      <c r="Q233" s="133"/>
      <c r="R233" s="133"/>
    </row>
    <row r="234" spans="15:18" x14ac:dyDescent="0.25">
      <c r="O234" s="133"/>
      <c r="P234" s="133"/>
      <c r="Q234" s="133"/>
      <c r="R234" s="133"/>
    </row>
    <row r="235" spans="15:18" x14ac:dyDescent="0.25">
      <c r="O235" s="133"/>
      <c r="P235" s="133"/>
      <c r="Q235" s="133"/>
      <c r="R235" s="133"/>
    </row>
    <row r="236" spans="15:18" x14ac:dyDescent="0.25">
      <c r="O236" s="133"/>
      <c r="P236" s="133"/>
      <c r="Q236" s="133"/>
      <c r="R236" s="133"/>
    </row>
    <row r="237" spans="15:18" x14ac:dyDescent="0.25">
      <c r="O237" s="133"/>
      <c r="P237" s="133"/>
      <c r="Q237" s="133"/>
      <c r="R237" s="133"/>
    </row>
    <row r="238" spans="15:18" x14ac:dyDescent="0.25">
      <c r="O238" s="133"/>
      <c r="P238" s="133"/>
      <c r="Q238" s="133"/>
      <c r="R238" s="133"/>
    </row>
    <row r="239" spans="15:18" x14ac:dyDescent="0.25">
      <c r="O239" s="133"/>
      <c r="P239" s="133"/>
      <c r="Q239" s="133"/>
      <c r="R239" s="133"/>
    </row>
    <row r="240" spans="15:18" x14ac:dyDescent="0.25">
      <c r="O240" s="133"/>
      <c r="P240" s="133"/>
      <c r="Q240" s="133"/>
      <c r="R240" s="133"/>
    </row>
    <row r="241" spans="15:18" x14ac:dyDescent="0.25">
      <c r="O241" s="133"/>
      <c r="P241" s="133"/>
      <c r="Q241" s="133"/>
      <c r="R241" s="133"/>
    </row>
    <row r="242" spans="15:18" x14ac:dyDescent="0.25">
      <c r="O242" s="133"/>
      <c r="P242" s="133"/>
      <c r="Q242" s="133"/>
      <c r="R242" s="133"/>
    </row>
    <row r="243" spans="15:18" x14ac:dyDescent="0.25">
      <c r="O243" s="133"/>
      <c r="P243" s="133"/>
      <c r="Q243" s="133"/>
      <c r="R243" s="133"/>
    </row>
    <row r="244" spans="15:18" x14ac:dyDescent="0.25">
      <c r="O244" s="133"/>
      <c r="P244" s="133"/>
      <c r="Q244" s="133"/>
      <c r="R244" s="133"/>
    </row>
    <row r="245" spans="15:18" x14ac:dyDescent="0.25">
      <c r="O245" s="133"/>
      <c r="P245" s="133"/>
      <c r="Q245" s="133"/>
      <c r="R245" s="133"/>
    </row>
    <row r="246" spans="15:18" x14ac:dyDescent="0.25">
      <c r="O246" s="133"/>
      <c r="P246" s="133"/>
      <c r="Q246" s="133"/>
      <c r="R246" s="133"/>
    </row>
    <row r="247" spans="15:18" x14ac:dyDescent="0.25">
      <c r="O247" s="133"/>
      <c r="P247" s="133"/>
      <c r="Q247" s="133"/>
      <c r="R247" s="133"/>
    </row>
    <row r="248" spans="15:18" x14ac:dyDescent="0.25">
      <c r="O248" s="133"/>
      <c r="P248" s="133"/>
      <c r="Q248" s="133"/>
      <c r="R248" s="133"/>
    </row>
    <row r="249" spans="15:18" x14ac:dyDescent="0.25">
      <c r="O249" s="133"/>
      <c r="P249" s="133"/>
      <c r="Q249" s="133"/>
      <c r="R249" s="133"/>
    </row>
    <row r="250" spans="15:18" x14ac:dyDescent="0.25">
      <c r="O250" s="133"/>
      <c r="P250" s="133"/>
      <c r="Q250" s="133"/>
      <c r="R250" s="133"/>
    </row>
    <row r="251" spans="15:18" x14ac:dyDescent="0.25">
      <c r="O251" s="133"/>
      <c r="P251" s="133"/>
      <c r="Q251" s="133"/>
      <c r="R251" s="133"/>
    </row>
    <row r="252" spans="15:18" x14ac:dyDescent="0.25">
      <c r="O252" s="133"/>
      <c r="P252" s="133"/>
      <c r="Q252" s="133"/>
      <c r="R252" s="133"/>
    </row>
    <row r="253" spans="15:18" x14ac:dyDescent="0.25">
      <c r="O253" s="133"/>
      <c r="P253" s="133"/>
      <c r="Q253" s="133"/>
      <c r="R253" s="133"/>
    </row>
    <row r="254" spans="15:18" x14ac:dyDescent="0.25">
      <c r="O254" s="133"/>
      <c r="P254" s="133"/>
      <c r="Q254" s="133"/>
      <c r="R254" s="133"/>
    </row>
    <row r="255" spans="15:18" x14ac:dyDescent="0.25">
      <c r="O255" s="133"/>
      <c r="P255" s="133"/>
      <c r="Q255" s="133"/>
      <c r="R255" s="133"/>
    </row>
    <row r="256" spans="15:18" x14ac:dyDescent="0.25">
      <c r="O256" s="133"/>
      <c r="P256" s="133"/>
      <c r="Q256" s="133"/>
      <c r="R256" s="133"/>
    </row>
    <row r="257" spans="15:18" x14ac:dyDescent="0.25">
      <c r="O257" s="133"/>
      <c r="P257" s="133"/>
      <c r="Q257" s="133"/>
      <c r="R257" s="133"/>
    </row>
    <row r="258" spans="15:18" x14ac:dyDescent="0.25">
      <c r="O258" s="133"/>
      <c r="P258" s="133"/>
      <c r="Q258" s="133"/>
      <c r="R258" s="133"/>
    </row>
    <row r="259" spans="15:18" x14ac:dyDescent="0.25">
      <c r="O259" s="133"/>
      <c r="P259" s="133"/>
      <c r="Q259" s="133"/>
      <c r="R259" s="133"/>
    </row>
    <row r="260" spans="15:18" x14ac:dyDescent="0.25">
      <c r="O260" s="133"/>
      <c r="P260" s="133"/>
      <c r="Q260" s="133"/>
      <c r="R260" s="133"/>
    </row>
    <row r="261" spans="15:18" x14ac:dyDescent="0.25">
      <c r="O261" s="133"/>
      <c r="P261" s="133"/>
      <c r="Q261" s="133"/>
      <c r="R261" s="133"/>
    </row>
    <row r="262" spans="15:18" x14ac:dyDescent="0.25">
      <c r="O262" s="133"/>
      <c r="P262" s="133"/>
      <c r="Q262" s="133"/>
      <c r="R262" s="133"/>
    </row>
    <row r="263" spans="15:18" x14ac:dyDescent="0.25">
      <c r="O263" s="133"/>
      <c r="P263" s="133"/>
      <c r="Q263" s="133"/>
      <c r="R263" s="133"/>
    </row>
    <row r="264" spans="15:18" x14ac:dyDescent="0.25">
      <c r="O264" s="133"/>
      <c r="P264" s="133"/>
      <c r="Q264" s="133"/>
      <c r="R264" s="133"/>
    </row>
    <row r="265" spans="15:18" x14ac:dyDescent="0.25">
      <c r="O265" s="133"/>
      <c r="P265" s="133"/>
      <c r="Q265" s="133"/>
      <c r="R265" s="133"/>
    </row>
    <row r="266" spans="15:18" x14ac:dyDescent="0.25">
      <c r="O266" s="133"/>
      <c r="P266" s="133"/>
      <c r="Q266" s="133"/>
      <c r="R266" s="133"/>
    </row>
    <row r="267" spans="15:18" x14ac:dyDescent="0.25">
      <c r="O267" s="133"/>
      <c r="P267" s="133"/>
      <c r="Q267" s="133"/>
      <c r="R267" s="133"/>
    </row>
    <row r="268" spans="15:18" x14ac:dyDescent="0.25">
      <c r="O268" s="133"/>
      <c r="P268" s="133"/>
      <c r="Q268" s="133"/>
      <c r="R268" s="133"/>
    </row>
    <row r="269" spans="15:18" x14ac:dyDescent="0.25">
      <c r="O269" s="133"/>
      <c r="P269" s="133"/>
      <c r="Q269" s="133"/>
      <c r="R269" s="133"/>
    </row>
    <row r="270" spans="15:18" x14ac:dyDescent="0.25">
      <c r="O270" s="133"/>
      <c r="P270" s="133"/>
      <c r="Q270" s="133"/>
      <c r="R270" s="133"/>
    </row>
    <row r="271" spans="15:18" x14ac:dyDescent="0.25">
      <c r="O271" s="133"/>
      <c r="P271" s="133"/>
      <c r="Q271" s="133"/>
      <c r="R271" s="133"/>
    </row>
    <row r="272" spans="15:18" x14ac:dyDescent="0.25">
      <c r="O272" s="133"/>
      <c r="P272" s="133"/>
      <c r="Q272" s="133"/>
      <c r="R272" s="133"/>
    </row>
    <row r="273" spans="15:18" x14ac:dyDescent="0.25">
      <c r="O273" s="133"/>
      <c r="P273" s="133"/>
      <c r="Q273" s="133"/>
      <c r="R273" s="133"/>
    </row>
    <row r="274" spans="15:18" x14ac:dyDescent="0.25">
      <c r="O274" s="133"/>
      <c r="P274" s="133"/>
      <c r="Q274" s="133"/>
      <c r="R274" s="133"/>
    </row>
    <row r="275" spans="15:18" x14ac:dyDescent="0.25">
      <c r="O275" s="133"/>
      <c r="P275" s="133"/>
      <c r="Q275" s="133"/>
      <c r="R275" s="133"/>
    </row>
    <row r="276" spans="15:18" x14ac:dyDescent="0.25">
      <c r="O276" s="133"/>
      <c r="P276" s="133"/>
      <c r="Q276" s="133"/>
      <c r="R276" s="133"/>
    </row>
    <row r="277" spans="15:18" x14ac:dyDescent="0.25">
      <c r="O277" s="133"/>
      <c r="P277" s="133"/>
      <c r="Q277" s="133"/>
      <c r="R277" s="133"/>
    </row>
    <row r="278" spans="15:18" x14ac:dyDescent="0.25">
      <c r="O278" s="133"/>
      <c r="P278" s="133"/>
      <c r="Q278" s="133"/>
      <c r="R278" s="133"/>
    </row>
    <row r="279" spans="15:18" x14ac:dyDescent="0.25">
      <c r="O279" s="133"/>
      <c r="P279" s="133"/>
      <c r="Q279" s="133"/>
      <c r="R279" s="133"/>
    </row>
    <row r="280" spans="15:18" x14ac:dyDescent="0.25">
      <c r="O280" s="133"/>
      <c r="P280" s="133"/>
      <c r="Q280" s="133"/>
      <c r="R280" s="133"/>
    </row>
    <row r="281" spans="15:18" x14ac:dyDescent="0.25">
      <c r="O281" s="133"/>
      <c r="P281" s="133"/>
      <c r="Q281" s="133"/>
      <c r="R281" s="133"/>
    </row>
    <row r="282" spans="15:18" x14ac:dyDescent="0.25">
      <c r="O282" s="133"/>
      <c r="P282" s="133"/>
      <c r="Q282" s="133"/>
      <c r="R282" s="133"/>
    </row>
    <row r="283" spans="15:18" x14ac:dyDescent="0.25">
      <c r="O283" s="133"/>
      <c r="P283" s="133"/>
      <c r="Q283" s="133"/>
      <c r="R283" s="133"/>
    </row>
    <row r="284" spans="15:18" x14ac:dyDescent="0.25">
      <c r="O284" s="133"/>
      <c r="P284" s="133"/>
      <c r="Q284" s="133"/>
      <c r="R284" s="133"/>
    </row>
    <row r="285" spans="15:18" x14ac:dyDescent="0.25">
      <c r="O285" s="133"/>
      <c r="P285" s="133"/>
      <c r="Q285" s="133"/>
      <c r="R285" s="133"/>
    </row>
    <row r="286" spans="15:18" x14ac:dyDescent="0.25">
      <c r="O286" s="133"/>
      <c r="P286" s="133"/>
      <c r="Q286" s="133"/>
      <c r="R286" s="133"/>
    </row>
    <row r="287" spans="15:18" x14ac:dyDescent="0.25">
      <c r="O287" s="133"/>
      <c r="P287" s="133"/>
      <c r="Q287" s="133"/>
      <c r="R287" s="133"/>
    </row>
    <row r="288" spans="15:18" x14ac:dyDescent="0.25">
      <c r="O288" s="133"/>
      <c r="P288" s="133"/>
      <c r="Q288" s="133"/>
      <c r="R288" s="133"/>
    </row>
    <row r="289" spans="15:18" x14ac:dyDescent="0.25">
      <c r="O289" s="133"/>
      <c r="P289" s="133"/>
      <c r="Q289" s="133"/>
      <c r="R289" s="133"/>
    </row>
    <row r="290" spans="15:18" x14ac:dyDescent="0.25">
      <c r="O290" s="133"/>
      <c r="P290" s="133"/>
      <c r="Q290" s="133"/>
      <c r="R290" s="133"/>
    </row>
    <row r="291" spans="15:18" x14ac:dyDescent="0.25">
      <c r="O291" s="133"/>
      <c r="P291" s="133"/>
      <c r="Q291" s="133"/>
      <c r="R291" s="133"/>
    </row>
    <row r="292" spans="15:18" x14ac:dyDescent="0.25">
      <c r="O292" s="133"/>
      <c r="P292" s="133"/>
      <c r="Q292" s="133"/>
      <c r="R292" s="133"/>
    </row>
    <row r="293" spans="15:18" x14ac:dyDescent="0.25">
      <c r="O293" s="133"/>
      <c r="P293" s="133"/>
      <c r="Q293" s="133"/>
      <c r="R293" s="133"/>
    </row>
    <row r="294" spans="15:18" x14ac:dyDescent="0.25">
      <c r="O294" s="133"/>
      <c r="P294" s="133"/>
      <c r="Q294" s="133"/>
      <c r="R294" s="133"/>
    </row>
    <row r="295" spans="15:18" x14ac:dyDescent="0.25">
      <c r="O295" s="133"/>
      <c r="P295" s="133"/>
      <c r="Q295" s="133"/>
      <c r="R295" s="133"/>
    </row>
    <row r="296" spans="15:18" x14ac:dyDescent="0.25">
      <c r="O296" s="133"/>
      <c r="P296" s="133"/>
      <c r="Q296" s="133"/>
      <c r="R296" s="133"/>
    </row>
    <row r="297" spans="15:18" x14ac:dyDescent="0.25">
      <c r="O297" s="133"/>
      <c r="P297" s="133"/>
      <c r="Q297" s="133"/>
      <c r="R297" s="133"/>
    </row>
    <row r="298" spans="15:18" x14ac:dyDescent="0.25">
      <c r="O298" s="133"/>
      <c r="P298" s="133"/>
      <c r="Q298" s="133"/>
      <c r="R298" s="133"/>
    </row>
    <row r="299" spans="15:18" x14ac:dyDescent="0.25">
      <c r="O299" s="133"/>
      <c r="P299" s="133"/>
      <c r="Q299" s="133"/>
      <c r="R299" s="133"/>
    </row>
    <row r="300" spans="15:18" x14ac:dyDescent="0.25">
      <c r="O300" s="133"/>
      <c r="P300" s="133"/>
      <c r="Q300" s="133"/>
      <c r="R300" s="133"/>
    </row>
    <row r="301" spans="15:18" x14ac:dyDescent="0.25">
      <c r="O301" s="133"/>
      <c r="P301" s="133"/>
      <c r="Q301" s="133"/>
      <c r="R301" s="133"/>
    </row>
    <row r="302" spans="15:18" x14ac:dyDescent="0.25">
      <c r="O302" s="133"/>
      <c r="P302" s="133"/>
      <c r="Q302" s="133"/>
      <c r="R302" s="133"/>
    </row>
    <row r="303" spans="15:18" x14ac:dyDescent="0.25">
      <c r="O303" s="133"/>
      <c r="P303" s="133"/>
      <c r="Q303" s="133"/>
      <c r="R303" s="133"/>
    </row>
    <row r="304" spans="15:18" x14ac:dyDescent="0.25">
      <c r="O304" s="133"/>
      <c r="P304" s="133"/>
      <c r="Q304" s="133"/>
      <c r="R304" s="133"/>
    </row>
    <row r="305" spans="15:18" x14ac:dyDescent="0.25">
      <c r="O305" s="133"/>
      <c r="P305" s="133"/>
      <c r="Q305" s="133"/>
      <c r="R305" s="133"/>
    </row>
    <row r="306" spans="15:18" x14ac:dyDescent="0.25">
      <c r="O306" s="133"/>
      <c r="P306" s="133"/>
      <c r="Q306" s="133"/>
      <c r="R306" s="133"/>
    </row>
    <row r="307" spans="15:18" x14ac:dyDescent="0.25">
      <c r="O307" s="133"/>
      <c r="P307" s="133"/>
      <c r="Q307" s="133"/>
      <c r="R307" s="133"/>
    </row>
    <row r="308" spans="15:18" x14ac:dyDescent="0.25">
      <c r="O308" s="133"/>
      <c r="P308" s="133"/>
      <c r="Q308" s="133"/>
      <c r="R308" s="133"/>
    </row>
    <row r="309" spans="15:18" x14ac:dyDescent="0.25">
      <c r="O309" s="133"/>
      <c r="P309" s="133"/>
      <c r="Q309" s="133"/>
      <c r="R309" s="133"/>
    </row>
    <row r="310" spans="15:18" x14ac:dyDescent="0.25">
      <c r="O310" s="133"/>
      <c r="P310" s="133"/>
      <c r="Q310" s="133"/>
      <c r="R310" s="133"/>
    </row>
    <row r="311" spans="15:18" x14ac:dyDescent="0.25">
      <c r="O311" s="133"/>
      <c r="P311" s="133"/>
      <c r="Q311" s="133"/>
      <c r="R311" s="133"/>
    </row>
    <row r="312" spans="15:18" x14ac:dyDescent="0.25">
      <c r="O312" s="133"/>
      <c r="P312" s="133"/>
      <c r="Q312" s="133"/>
      <c r="R312" s="133"/>
    </row>
    <row r="313" spans="15:18" x14ac:dyDescent="0.25">
      <c r="O313" s="133"/>
      <c r="P313" s="133"/>
      <c r="Q313" s="133"/>
      <c r="R313" s="133"/>
    </row>
    <row r="314" spans="15:18" x14ac:dyDescent="0.25">
      <c r="O314" s="133"/>
      <c r="P314" s="133"/>
      <c r="Q314" s="133"/>
      <c r="R314" s="133"/>
    </row>
    <row r="315" spans="15:18" x14ac:dyDescent="0.25">
      <c r="O315" s="133"/>
      <c r="P315" s="133"/>
      <c r="Q315" s="133"/>
      <c r="R315" s="133"/>
    </row>
    <row r="316" spans="15:18" x14ac:dyDescent="0.25">
      <c r="O316" s="133"/>
      <c r="P316" s="133"/>
      <c r="Q316" s="133"/>
      <c r="R316" s="133"/>
    </row>
    <row r="317" spans="15:18" x14ac:dyDescent="0.25">
      <c r="O317" s="133"/>
      <c r="P317" s="133"/>
      <c r="Q317" s="133"/>
      <c r="R317" s="133"/>
    </row>
    <row r="318" spans="15:18" x14ac:dyDescent="0.25">
      <c r="O318" s="133"/>
      <c r="P318" s="133"/>
      <c r="Q318" s="133"/>
      <c r="R318" s="133"/>
    </row>
    <row r="319" spans="15:18" x14ac:dyDescent="0.25">
      <c r="O319" s="133"/>
      <c r="P319" s="133"/>
      <c r="Q319" s="133"/>
      <c r="R319" s="133"/>
    </row>
    <row r="320" spans="15:18" x14ac:dyDescent="0.25">
      <c r="O320" s="133"/>
      <c r="P320" s="133"/>
      <c r="Q320" s="133"/>
      <c r="R320" s="133"/>
    </row>
    <row r="321" spans="15:18" x14ac:dyDescent="0.25">
      <c r="O321" s="133"/>
      <c r="P321" s="133"/>
      <c r="Q321" s="133"/>
      <c r="R321" s="133"/>
    </row>
    <row r="322" spans="15:18" x14ac:dyDescent="0.25">
      <c r="O322" s="133"/>
      <c r="P322" s="133"/>
      <c r="Q322" s="133"/>
      <c r="R322" s="133"/>
    </row>
    <row r="323" spans="15:18" x14ac:dyDescent="0.25">
      <c r="O323" s="133"/>
      <c r="P323" s="133"/>
      <c r="Q323" s="133"/>
      <c r="R323" s="133"/>
    </row>
    <row r="324" spans="15:18" x14ac:dyDescent="0.25">
      <c r="O324" s="133"/>
      <c r="P324" s="133"/>
      <c r="Q324" s="133"/>
      <c r="R324" s="133"/>
    </row>
    <row r="325" spans="15:18" x14ac:dyDescent="0.25">
      <c r="O325" s="133"/>
      <c r="P325" s="133"/>
      <c r="Q325" s="133"/>
      <c r="R325" s="133"/>
    </row>
    <row r="326" spans="15:18" x14ac:dyDescent="0.25">
      <c r="O326" s="133"/>
      <c r="P326" s="133"/>
      <c r="Q326" s="133"/>
      <c r="R326" s="133"/>
    </row>
    <row r="327" spans="15:18" x14ac:dyDescent="0.25">
      <c r="O327" s="133"/>
      <c r="P327" s="133"/>
      <c r="Q327" s="133"/>
      <c r="R327" s="133"/>
    </row>
    <row r="328" spans="15:18" x14ac:dyDescent="0.25">
      <c r="O328" s="133"/>
      <c r="P328" s="133"/>
      <c r="Q328" s="133"/>
      <c r="R328" s="133"/>
    </row>
    <row r="329" spans="15:18" x14ac:dyDescent="0.25">
      <c r="O329" s="133"/>
      <c r="P329" s="133"/>
      <c r="Q329" s="133"/>
      <c r="R329" s="133"/>
    </row>
    <row r="330" spans="15:18" x14ac:dyDescent="0.25">
      <c r="O330" s="133"/>
      <c r="P330" s="133"/>
      <c r="Q330" s="133"/>
      <c r="R330" s="133"/>
    </row>
    <row r="331" spans="15:18" x14ac:dyDescent="0.25">
      <c r="O331" s="133"/>
      <c r="P331" s="133"/>
      <c r="Q331" s="133"/>
      <c r="R331" s="133"/>
    </row>
    <row r="332" spans="15:18" x14ac:dyDescent="0.25">
      <c r="O332" s="133"/>
      <c r="P332" s="133"/>
      <c r="Q332" s="133"/>
      <c r="R332" s="133"/>
    </row>
    <row r="333" spans="15:18" x14ac:dyDescent="0.25">
      <c r="O333" s="133"/>
      <c r="P333" s="133"/>
      <c r="Q333" s="133"/>
      <c r="R333" s="133"/>
    </row>
    <row r="334" spans="15:18" x14ac:dyDescent="0.25">
      <c r="O334" s="133"/>
      <c r="P334" s="133"/>
      <c r="Q334" s="133"/>
      <c r="R334" s="133"/>
    </row>
    <row r="335" spans="15:18" x14ac:dyDescent="0.25">
      <c r="O335" s="133"/>
      <c r="P335" s="133"/>
      <c r="Q335" s="133"/>
      <c r="R335" s="133"/>
    </row>
    <row r="336" spans="15:18" x14ac:dyDescent="0.25">
      <c r="O336" s="133"/>
      <c r="P336" s="133"/>
      <c r="Q336" s="133"/>
      <c r="R336" s="133"/>
    </row>
    <row r="337" spans="15:18" x14ac:dyDescent="0.25">
      <c r="O337" s="133"/>
      <c r="P337" s="133"/>
      <c r="Q337" s="133"/>
      <c r="R337" s="133"/>
    </row>
    <row r="338" spans="15:18" x14ac:dyDescent="0.25">
      <c r="O338" s="133"/>
      <c r="P338" s="133"/>
      <c r="Q338" s="133"/>
      <c r="R338" s="133"/>
    </row>
    <row r="339" spans="15:18" x14ac:dyDescent="0.25">
      <c r="O339" s="133"/>
      <c r="P339" s="133"/>
      <c r="Q339" s="133"/>
      <c r="R339" s="133"/>
    </row>
    <row r="340" spans="15:18" x14ac:dyDescent="0.25">
      <c r="O340" s="133"/>
      <c r="P340" s="133"/>
      <c r="Q340" s="133"/>
      <c r="R340" s="133"/>
    </row>
    <row r="341" spans="15:18" x14ac:dyDescent="0.25">
      <c r="O341" s="133"/>
      <c r="P341" s="133"/>
      <c r="Q341" s="133"/>
      <c r="R341" s="133"/>
    </row>
    <row r="342" spans="15:18" x14ac:dyDescent="0.25">
      <c r="O342" s="133"/>
      <c r="P342" s="133"/>
      <c r="Q342" s="133"/>
      <c r="R342" s="133"/>
    </row>
    <row r="343" spans="15:18" x14ac:dyDescent="0.25">
      <c r="O343" s="133"/>
      <c r="P343" s="133"/>
      <c r="Q343" s="133"/>
      <c r="R343" s="133"/>
    </row>
    <row r="344" spans="15:18" x14ac:dyDescent="0.25">
      <c r="O344" s="133"/>
      <c r="P344" s="133"/>
      <c r="Q344" s="133"/>
      <c r="R344" s="133"/>
    </row>
    <row r="345" spans="15:18" x14ac:dyDescent="0.25">
      <c r="O345" s="133"/>
      <c r="P345" s="133"/>
      <c r="Q345" s="133"/>
      <c r="R345" s="133"/>
    </row>
    <row r="346" spans="15:18" x14ac:dyDescent="0.25">
      <c r="O346" s="133"/>
      <c r="P346" s="133"/>
      <c r="Q346" s="133"/>
      <c r="R346" s="133"/>
    </row>
    <row r="347" spans="15:18" x14ac:dyDescent="0.25">
      <c r="O347" s="133"/>
      <c r="P347" s="133"/>
      <c r="Q347" s="133"/>
      <c r="R347" s="133"/>
    </row>
    <row r="348" spans="15:18" x14ac:dyDescent="0.25">
      <c r="O348" s="133"/>
      <c r="P348" s="133"/>
      <c r="Q348" s="133"/>
      <c r="R348" s="133"/>
    </row>
    <row r="349" spans="15:18" x14ac:dyDescent="0.25">
      <c r="O349" s="133"/>
      <c r="P349" s="133"/>
      <c r="Q349" s="133"/>
      <c r="R349" s="133"/>
    </row>
    <row r="350" spans="15:18" x14ac:dyDescent="0.25">
      <c r="O350" s="133"/>
      <c r="P350" s="133"/>
      <c r="Q350" s="133"/>
      <c r="R350" s="133"/>
    </row>
    <row r="351" spans="15:18" x14ac:dyDescent="0.25">
      <c r="O351" s="133"/>
      <c r="P351" s="133"/>
      <c r="Q351" s="133"/>
      <c r="R351" s="133"/>
    </row>
    <row r="352" spans="15:18" x14ac:dyDescent="0.25">
      <c r="O352" s="133"/>
      <c r="P352" s="133"/>
      <c r="Q352" s="133"/>
      <c r="R352" s="133"/>
    </row>
    <row r="353" spans="15:18" x14ac:dyDescent="0.25">
      <c r="O353" s="133"/>
      <c r="P353" s="133"/>
      <c r="Q353" s="133"/>
      <c r="R353" s="133"/>
    </row>
    <row r="354" spans="15:18" x14ac:dyDescent="0.25">
      <c r="O354" s="133"/>
      <c r="P354" s="133"/>
      <c r="Q354" s="133"/>
      <c r="R354" s="133"/>
    </row>
    <row r="355" spans="15:18" x14ac:dyDescent="0.25">
      <c r="O355" s="133"/>
      <c r="P355" s="133"/>
      <c r="Q355" s="133"/>
      <c r="R355" s="133"/>
    </row>
    <row r="356" spans="15:18" x14ac:dyDescent="0.25">
      <c r="O356" s="133"/>
      <c r="P356" s="133"/>
      <c r="Q356" s="133"/>
      <c r="R356" s="133"/>
    </row>
    <row r="357" spans="15:18" x14ac:dyDescent="0.25">
      <c r="O357" s="133"/>
      <c r="P357" s="133"/>
      <c r="Q357" s="133"/>
      <c r="R357" s="133"/>
    </row>
    <row r="358" spans="15:18" x14ac:dyDescent="0.25">
      <c r="O358" s="133"/>
      <c r="P358" s="133"/>
      <c r="Q358" s="133"/>
      <c r="R358" s="133"/>
    </row>
    <row r="359" spans="15:18" x14ac:dyDescent="0.25">
      <c r="O359" s="133"/>
      <c r="P359" s="133"/>
      <c r="Q359" s="133"/>
      <c r="R359" s="133"/>
    </row>
    <row r="360" spans="15:18" x14ac:dyDescent="0.25">
      <c r="O360" s="133"/>
      <c r="P360" s="133"/>
      <c r="Q360" s="133"/>
      <c r="R360" s="133"/>
    </row>
    <row r="361" spans="15:18" x14ac:dyDescent="0.25">
      <c r="O361" s="133"/>
      <c r="P361" s="133"/>
      <c r="Q361" s="133"/>
      <c r="R361" s="133"/>
    </row>
    <row r="362" spans="15:18" x14ac:dyDescent="0.25">
      <c r="O362" s="133"/>
      <c r="P362" s="133"/>
      <c r="Q362" s="133"/>
      <c r="R362" s="133"/>
    </row>
    <row r="363" spans="15:18" x14ac:dyDescent="0.25">
      <c r="O363" s="133"/>
      <c r="P363" s="133"/>
      <c r="Q363" s="133"/>
      <c r="R363" s="133"/>
    </row>
    <row r="364" spans="15:18" x14ac:dyDescent="0.25">
      <c r="O364" s="133"/>
      <c r="P364" s="133"/>
      <c r="Q364" s="133"/>
      <c r="R364" s="133"/>
    </row>
    <row r="365" spans="15:18" x14ac:dyDescent="0.25">
      <c r="O365" s="133"/>
      <c r="P365" s="133"/>
      <c r="Q365" s="133"/>
      <c r="R365" s="133"/>
    </row>
    <row r="366" spans="15:18" x14ac:dyDescent="0.25">
      <c r="O366" s="133"/>
      <c r="P366" s="133"/>
      <c r="Q366" s="133"/>
      <c r="R366" s="133"/>
    </row>
    <row r="367" spans="15:18" x14ac:dyDescent="0.25">
      <c r="O367" s="133"/>
      <c r="P367" s="133"/>
      <c r="Q367" s="133"/>
      <c r="R367" s="133"/>
    </row>
    <row r="368" spans="15:18" x14ac:dyDescent="0.25">
      <c r="O368" s="133"/>
      <c r="P368" s="133"/>
      <c r="Q368" s="133"/>
      <c r="R368" s="133"/>
    </row>
    <row r="369" spans="15:18" x14ac:dyDescent="0.25">
      <c r="O369" s="133"/>
      <c r="P369" s="133"/>
      <c r="Q369" s="133"/>
      <c r="R369" s="133"/>
    </row>
    <row r="370" spans="15:18" x14ac:dyDescent="0.25">
      <c r="O370" s="133"/>
      <c r="P370" s="133"/>
      <c r="Q370" s="133"/>
      <c r="R370" s="133"/>
    </row>
    <row r="371" spans="15:18" x14ac:dyDescent="0.25">
      <c r="O371" s="133"/>
      <c r="P371" s="133"/>
      <c r="Q371" s="133"/>
      <c r="R371" s="133"/>
    </row>
    <row r="372" spans="15:18" x14ac:dyDescent="0.25">
      <c r="O372" s="133"/>
      <c r="P372" s="133"/>
      <c r="Q372" s="133"/>
      <c r="R372" s="133"/>
    </row>
    <row r="373" spans="15:18" x14ac:dyDescent="0.25">
      <c r="O373" s="133"/>
      <c r="P373" s="133"/>
      <c r="Q373" s="133"/>
      <c r="R373" s="133"/>
    </row>
    <row r="374" spans="15:18" x14ac:dyDescent="0.25">
      <c r="O374" s="133"/>
      <c r="P374" s="133"/>
      <c r="Q374" s="133"/>
      <c r="R374" s="133"/>
    </row>
    <row r="375" spans="15:18" x14ac:dyDescent="0.25">
      <c r="O375" s="133"/>
      <c r="P375" s="133"/>
      <c r="Q375" s="133"/>
      <c r="R375" s="133"/>
    </row>
    <row r="376" spans="15:18" x14ac:dyDescent="0.25">
      <c r="O376" s="133"/>
      <c r="P376" s="133"/>
      <c r="Q376" s="133"/>
      <c r="R376" s="133"/>
    </row>
    <row r="377" spans="15:18" x14ac:dyDescent="0.25">
      <c r="O377" s="133"/>
      <c r="P377" s="133"/>
      <c r="Q377" s="133"/>
      <c r="R377" s="133"/>
    </row>
    <row r="378" spans="15:18" x14ac:dyDescent="0.25">
      <c r="O378" s="133"/>
      <c r="P378" s="133"/>
      <c r="Q378" s="133"/>
      <c r="R378" s="133"/>
    </row>
    <row r="379" spans="15:18" x14ac:dyDescent="0.25">
      <c r="O379" s="133"/>
      <c r="P379" s="133"/>
      <c r="Q379" s="133"/>
      <c r="R379" s="133"/>
    </row>
    <row r="380" spans="15:18" x14ac:dyDescent="0.25">
      <c r="O380" s="133"/>
      <c r="P380" s="133"/>
      <c r="Q380" s="133"/>
      <c r="R380" s="133"/>
    </row>
    <row r="381" spans="15:18" x14ac:dyDescent="0.25">
      <c r="O381" s="133"/>
      <c r="P381" s="133"/>
      <c r="Q381" s="133"/>
      <c r="R381" s="133"/>
    </row>
    <row r="382" spans="15:18" x14ac:dyDescent="0.25">
      <c r="O382" s="133"/>
      <c r="P382" s="133"/>
      <c r="Q382" s="133"/>
      <c r="R382" s="133"/>
    </row>
    <row r="383" spans="15:18" x14ac:dyDescent="0.25">
      <c r="O383" s="133"/>
      <c r="P383" s="133"/>
      <c r="Q383" s="133"/>
      <c r="R383" s="133"/>
    </row>
    <row r="384" spans="15:18" x14ac:dyDescent="0.25">
      <c r="O384" s="133"/>
      <c r="P384" s="133"/>
      <c r="Q384" s="133"/>
      <c r="R384" s="133"/>
    </row>
    <row r="385" spans="15:18" x14ac:dyDescent="0.25">
      <c r="O385" s="133"/>
      <c r="P385" s="133"/>
      <c r="Q385" s="133"/>
      <c r="R385" s="133"/>
    </row>
    <row r="386" spans="15:18" x14ac:dyDescent="0.25">
      <c r="O386" s="133"/>
      <c r="P386" s="133"/>
      <c r="Q386" s="133"/>
      <c r="R386" s="133"/>
    </row>
    <row r="387" spans="15:18" x14ac:dyDescent="0.25">
      <c r="O387" s="133"/>
      <c r="P387" s="133"/>
      <c r="Q387" s="133"/>
      <c r="R387" s="133"/>
    </row>
    <row r="388" spans="15:18" x14ac:dyDescent="0.25">
      <c r="O388" s="133"/>
      <c r="P388" s="133"/>
      <c r="Q388" s="133"/>
      <c r="R388" s="133"/>
    </row>
    <row r="389" spans="15:18" x14ac:dyDescent="0.25">
      <c r="O389" s="133"/>
      <c r="P389" s="133"/>
      <c r="Q389" s="133"/>
      <c r="R389" s="133"/>
    </row>
    <row r="390" spans="15:18" x14ac:dyDescent="0.25">
      <c r="O390" s="133"/>
      <c r="P390" s="133"/>
      <c r="Q390" s="133"/>
      <c r="R390" s="133"/>
    </row>
    <row r="391" spans="15:18" x14ac:dyDescent="0.25">
      <c r="O391" s="133"/>
      <c r="P391" s="133"/>
      <c r="Q391" s="133"/>
      <c r="R391" s="133"/>
    </row>
    <row r="392" spans="15:18" x14ac:dyDescent="0.25">
      <c r="O392" s="133"/>
      <c r="P392" s="133"/>
      <c r="Q392" s="133"/>
      <c r="R392" s="133"/>
    </row>
    <row r="393" spans="15:18" x14ac:dyDescent="0.25">
      <c r="O393" s="133"/>
      <c r="P393" s="133"/>
      <c r="Q393" s="133"/>
      <c r="R393" s="133"/>
    </row>
    <row r="394" spans="15:18" x14ac:dyDescent="0.25">
      <c r="O394" s="133"/>
      <c r="P394" s="133"/>
      <c r="Q394" s="133"/>
      <c r="R394" s="133"/>
    </row>
    <row r="395" spans="15:18" x14ac:dyDescent="0.25">
      <c r="O395" s="133"/>
      <c r="P395" s="133"/>
      <c r="Q395" s="133"/>
      <c r="R395" s="133"/>
    </row>
    <row r="396" spans="15:18" x14ac:dyDescent="0.25">
      <c r="O396" s="133"/>
      <c r="P396" s="133"/>
      <c r="Q396" s="133"/>
      <c r="R396" s="133"/>
    </row>
    <row r="397" spans="15:18" x14ac:dyDescent="0.25">
      <c r="O397" s="133"/>
      <c r="P397" s="133"/>
      <c r="Q397" s="133"/>
      <c r="R397" s="133"/>
    </row>
    <row r="398" spans="15:18" x14ac:dyDescent="0.25">
      <c r="O398" s="133"/>
      <c r="P398" s="133"/>
      <c r="Q398" s="133"/>
      <c r="R398" s="133"/>
    </row>
    <row r="399" spans="15:18" x14ac:dyDescent="0.25">
      <c r="O399" s="133"/>
      <c r="P399" s="133"/>
      <c r="Q399" s="133"/>
      <c r="R399" s="133"/>
    </row>
    <row r="400" spans="15:18" x14ac:dyDescent="0.25">
      <c r="O400" s="133"/>
      <c r="P400" s="133"/>
      <c r="Q400" s="133"/>
      <c r="R400" s="133"/>
    </row>
    <row r="401" spans="15:18" x14ac:dyDescent="0.25">
      <c r="O401" s="133"/>
      <c r="P401" s="133"/>
      <c r="Q401" s="133"/>
      <c r="R401" s="133"/>
    </row>
    <row r="402" spans="15:18" x14ac:dyDescent="0.25">
      <c r="O402" s="133"/>
      <c r="P402" s="133"/>
      <c r="Q402" s="133"/>
      <c r="R402" s="133"/>
    </row>
    <row r="403" spans="15:18" x14ac:dyDescent="0.25">
      <c r="O403" s="133"/>
      <c r="P403" s="133"/>
      <c r="Q403" s="133"/>
      <c r="R403" s="133"/>
    </row>
    <row r="404" spans="15:18" x14ac:dyDescent="0.25">
      <c r="O404" s="133"/>
      <c r="P404" s="133"/>
      <c r="Q404" s="133"/>
      <c r="R404" s="133"/>
    </row>
    <row r="405" spans="15:18" x14ac:dyDescent="0.25">
      <c r="O405" s="133"/>
      <c r="P405" s="133"/>
      <c r="Q405" s="133"/>
      <c r="R405" s="133"/>
    </row>
    <row r="406" spans="15:18" x14ac:dyDescent="0.25">
      <c r="O406" s="133"/>
      <c r="P406" s="133"/>
      <c r="Q406" s="133"/>
      <c r="R406" s="133"/>
    </row>
    <row r="407" spans="15:18" x14ac:dyDescent="0.25">
      <c r="O407" s="133"/>
      <c r="P407" s="133"/>
      <c r="Q407" s="133"/>
      <c r="R407" s="133"/>
    </row>
    <row r="408" spans="15:18" x14ac:dyDescent="0.25">
      <c r="O408" s="133"/>
      <c r="P408" s="133"/>
      <c r="Q408" s="133"/>
      <c r="R408" s="133"/>
    </row>
    <row r="409" spans="15:18" x14ac:dyDescent="0.25">
      <c r="O409" s="133"/>
      <c r="P409" s="133"/>
      <c r="Q409" s="133"/>
      <c r="R409" s="133"/>
    </row>
    <row r="410" spans="15:18" x14ac:dyDescent="0.25">
      <c r="O410" s="133"/>
      <c r="P410" s="133"/>
      <c r="Q410" s="133"/>
      <c r="R410" s="133"/>
    </row>
    <row r="411" spans="15:18" x14ac:dyDescent="0.25">
      <c r="O411" s="133"/>
      <c r="P411" s="133"/>
      <c r="Q411" s="133"/>
      <c r="R411" s="133"/>
    </row>
    <row r="412" spans="15:18" x14ac:dyDescent="0.25">
      <c r="O412" s="133"/>
      <c r="P412" s="133"/>
      <c r="Q412" s="133"/>
      <c r="R412" s="133"/>
    </row>
    <row r="413" spans="15:18" x14ac:dyDescent="0.25">
      <c r="O413" s="133"/>
      <c r="P413" s="133"/>
      <c r="Q413" s="133"/>
      <c r="R413" s="133"/>
    </row>
    <row r="414" spans="15:18" x14ac:dyDescent="0.25">
      <c r="O414" s="133"/>
      <c r="P414" s="133"/>
      <c r="Q414" s="133"/>
      <c r="R414" s="133"/>
    </row>
    <row r="415" spans="15:18" x14ac:dyDescent="0.25">
      <c r="O415" s="133"/>
      <c r="P415" s="133"/>
      <c r="Q415" s="133"/>
      <c r="R415" s="133"/>
    </row>
    <row r="416" spans="15:18" x14ac:dyDescent="0.25">
      <c r="O416" s="133"/>
      <c r="P416" s="133"/>
      <c r="Q416" s="133"/>
      <c r="R416" s="133"/>
    </row>
    <row r="417" spans="15:18" x14ac:dyDescent="0.25">
      <c r="O417" s="133"/>
      <c r="P417" s="133"/>
      <c r="Q417" s="133"/>
      <c r="R417" s="133"/>
    </row>
    <row r="418" spans="15:18" x14ac:dyDescent="0.25">
      <c r="O418" s="133"/>
      <c r="P418" s="133"/>
      <c r="Q418" s="133"/>
      <c r="R418" s="133"/>
    </row>
    <row r="419" spans="15:18" x14ac:dyDescent="0.25">
      <c r="O419" s="133"/>
      <c r="P419" s="133"/>
      <c r="Q419" s="133"/>
      <c r="R419" s="133"/>
    </row>
    <row r="420" spans="15:18" x14ac:dyDescent="0.25">
      <c r="O420" s="133"/>
      <c r="P420" s="133"/>
      <c r="Q420" s="133"/>
      <c r="R420" s="133"/>
    </row>
    <row r="421" spans="15:18" x14ac:dyDescent="0.25">
      <c r="O421" s="133"/>
      <c r="P421" s="133"/>
      <c r="Q421" s="133"/>
      <c r="R421" s="133"/>
    </row>
    <row r="422" spans="15:18" x14ac:dyDescent="0.25">
      <c r="O422" s="133"/>
      <c r="P422" s="133"/>
      <c r="Q422" s="133"/>
      <c r="R422" s="133"/>
    </row>
    <row r="423" spans="15:18" x14ac:dyDescent="0.25">
      <c r="O423" s="133"/>
      <c r="P423" s="133"/>
      <c r="Q423" s="133"/>
      <c r="R423" s="133"/>
    </row>
    <row r="424" spans="15:18" x14ac:dyDescent="0.25">
      <c r="O424" s="133"/>
      <c r="P424" s="133"/>
      <c r="Q424" s="133"/>
      <c r="R424" s="133"/>
    </row>
    <row r="425" spans="15:18" x14ac:dyDescent="0.25">
      <c r="O425" s="133"/>
      <c r="P425" s="133"/>
      <c r="Q425" s="133"/>
      <c r="R425" s="133"/>
    </row>
    <row r="426" spans="15:18" x14ac:dyDescent="0.25">
      <c r="O426" s="133"/>
      <c r="P426" s="133"/>
      <c r="Q426" s="133"/>
      <c r="R426" s="133"/>
    </row>
    <row r="427" spans="15:18" x14ac:dyDescent="0.25">
      <c r="O427" s="133"/>
      <c r="P427" s="133"/>
      <c r="Q427" s="133"/>
      <c r="R427" s="133"/>
    </row>
    <row r="428" spans="15:18" x14ac:dyDescent="0.25">
      <c r="O428" s="133"/>
      <c r="P428" s="133"/>
      <c r="Q428" s="133"/>
      <c r="R428" s="133"/>
    </row>
    <row r="429" spans="15:18" x14ac:dyDescent="0.25">
      <c r="O429" s="133"/>
      <c r="P429" s="133"/>
      <c r="Q429" s="133"/>
      <c r="R429" s="133"/>
    </row>
    <row r="430" spans="15:18" x14ac:dyDescent="0.25">
      <c r="O430" s="133"/>
      <c r="P430" s="133"/>
      <c r="Q430" s="133"/>
      <c r="R430" s="133"/>
    </row>
    <row r="431" spans="15:18" x14ac:dyDescent="0.25">
      <c r="O431" s="133"/>
      <c r="P431" s="133"/>
      <c r="Q431" s="133"/>
      <c r="R431" s="133"/>
    </row>
    <row r="432" spans="15:18" x14ac:dyDescent="0.25">
      <c r="O432" s="133"/>
      <c r="P432" s="133"/>
      <c r="Q432" s="133"/>
      <c r="R432" s="133"/>
    </row>
    <row r="433" spans="15:18" x14ac:dyDescent="0.25">
      <c r="O433" s="133"/>
      <c r="P433" s="133"/>
      <c r="Q433" s="133"/>
      <c r="R433" s="133"/>
    </row>
    <row r="434" spans="15:18" x14ac:dyDescent="0.25">
      <c r="O434" s="133"/>
      <c r="P434" s="133"/>
      <c r="Q434" s="133"/>
      <c r="R434" s="133"/>
    </row>
    <row r="435" spans="15:18" x14ac:dyDescent="0.25">
      <c r="O435" s="133"/>
      <c r="P435" s="133"/>
      <c r="Q435" s="133"/>
      <c r="R435" s="133"/>
    </row>
    <row r="436" spans="15:18" x14ac:dyDescent="0.25">
      <c r="O436" s="133"/>
      <c r="P436" s="133"/>
      <c r="Q436" s="133"/>
      <c r="R436" s="133"/>
    </row>
    <row r="437" spans="15:18" x14ac:dyDescent="0.25">
      <c r="O437" s="133"/>
      <c r="P437" s="133"/>
      <c r="Q437" s="133"/>
      <c r="R437" s="133"/>
    </row>
    <row r="438" spans="15:18" x14ac:dyDescent="0.25">
      <c r="O438" s="133"/>
      <c r="P438" s="133"/>
      <c r="Q438" s="133"/>
      <c r="R438" s="133"/>
    </row>
    <row r="439" spans="15:18" x14ac:dyDescent="0.25">
      <c r="O439" s="133"/>
      <c r="P439" s="133"/>
      <c r="Q439" s="133"/>
      <c r="R439" s="133"/>
    </row>
    <row r="440" spans="15:18" x14ac:dyDescent="0.25">
      <c r="O440" s="133"/>
      <c r="P440" s="133"/>
      <c r="Q440" s="133"/>
      <c r="R440" s="133"/>
    </row>
    <row r="441" spans="15:18" x14ac:dyDescent="0.25">
      <c r="O441" s="133"/>
      <c r="P441" s="133"/>
      <c r="Q441" s="133"/>
      <c r="R441" s="133"/>
    </row>
    <row r="442" spans="15:18" x14ac:dyDescent="0.25">
      <c r="O442" s="133"/>
      <c r="P442" s="133"/>
      <c r="Q442" s="133"/>
      <c r="R442" s="133"/>
    </row>
    <row r="443" spans="15:18" x14ac:dyDescent="0.25">
      <c r="O443" s="133"/>
      <c r="P443" s="133"/>
      <c r="Q443" s="133"/>
      <c r="R443" s="133"/>
    </row>
    <row r="444" spans="15:18" x14ac:dyDescent="0.25">
      <c r="O444" s="133"/>
      <c r="P444" s="133"/>
      <c r="Q444" s="133"/>
      <c r="R444" s="133"/>
    </row>
    <row r="445" spans="15:18" x14ac:dyDescent="0.25">
      <c r="O445" s="133"/>
      <c r="P445" s="133"/>
      <c r="Q445" s="133"/>
      <c r="R445" s="133"/>
    </row>
    <row r="446" spans="15:18" x14ac:dyDescent="0.25">
      <c r="O446" s="133"/>
      <c r="P446" s="133"/>
      <c r="Q446" s="133"/>
      <c r="R446" s="133"/>
    </row>
    <row r="447" spans="15:18" x14ac:dyDescent="0.25">
      <c r="O447" s="133"/>
      <c r="P447" s="133"/>
      <c r="Q447" s="133"/>
      <c r="R447" s="133"/>
    </row>
    <row r="448" spans="15:18" x14ac:dyDescent="0.25">
      <c r="O448" s="133"/>
      <c r="P448" s="133"/>
      <c r="Q448" s="133"/>
      <c r="R448" s="133"/>
    </row>
    <row r="449" spans="15:18" x14ac:dyDescent="0.25">
      <c r="O449" s="133"/>
      <c r="P449" s="133"/>
      <c r="Q449" s="133"/>
      <c r="R449" s="133"/>
    </row>
    <row r="450" spans="15:18" x14ac:dyDescent="0.25">
      <c r="O450" s="133"/>
      <c r="P450" s="133"/>
      <c r="Q450" s="133"/>
      <c r="R450" s="133"/>
    </row>
    <row r="451" spans="15:18" x14ac:dyDescent="0.25">
      <c r="O451" s="133"/>
      <c r="P451" s="133"/>
      <c r="Q451" s="133"/>
      <c r="R451" s="133"/>
    </row>
    <row r="452" spans="15:18" x14ac:dyDescent="0.25">
      <c r="O452" s="133"/>
      <c r="P452" s="133"/>
      <c r="Q452" s="133"/>
      <c r="R452" s="133"/>
    </row>
    <row r="453" spans="15:18" x14ac:dyDescent="0.25">
      <c r="O453" s="133"/>
      <c r="P453" s="133"/>
      <c r="Q453" s="133"/>
      <c r="R453" s="133"/>
    </row>
    <row r="454" spans="15:18" x14ac:dyDescent="0.25">
      <c r="O454" s="133"/>
      <c r="P454" s="133"/>
      <c r="Q454" s="133"/>
      <c r="R454" s="133"/>
    </row>
    <row r="455" spans="15:18" x14ac:dyDescent="0.25">
      <c r="O455" s="133"/>
      <c r="P455" s="133"/>
      <c r="Q455" s="133"/>
      <c r="R455" s="133"/>
    </row>
    <row r="456" spans="15:18" x14ac:dyDescent="0.25">
      <c r="O456" s="133"/>
      <c r="P456" s="133"/>
      <c r="Q456" s="133"/>
      <c r="R456" s="133"/>
    </row>
    <row r="457" spans="15:18" x14ac:dyDescent="0.25">
      <c r="O457" s="133"/>
      <c r="P457" s="133"/>
      <c r="Q457" s="133"/>
      <c r="R457" s="133"/>
    </row>
    <row r="458" spans="15:18" x14ac:dyDescent="0.25">
      <c r="O458" s="133"/>
      <c r="P458" s="133"/>
      <c r="Q458" s="133"/>
      <c r="R458" s="133"/>
    </row>
    <row r="459" spans="15:18" x14ac:dyDescent="0.25">
      <c r="O459" s="133"/>
      <c r="P459" s="133"/>
      <c r="Q459" s="133"/>
      <c r="R459" s="133"/>
    </row>
    <row r="460" spans="15:18" x14ac:dyDescent="0.25">
      <c r="O460" s="133"/>
      <c r="P460" s="133"/>
      <c r="Q460" s="133"/>
      <c r="R460" s="133"/>
    </row>
    <row r="461" spans="15:18" x14ac:dyDescent="0.25">
      <c r="O461" s="133"/>
      <c r="P461" s="133"/>
      <c r="Q461" s="133"/>
      <c r="R461" s="133"/>
    </row>
    <row r="462" spans="15:18" x14ac:dyDescent="0.25">
      <c r="O462" s="133"/>
      <c r="P462" s="133"/>
      <c r="Q462" s="133"/>
      <c r="R462" s="133"/>
    </row>
    <row r="463" spans="15:18" x14ac:dyDescent="0.25">
      <c r="O463" s="133"/>
      <c r="P463" s="133"/>
      <c r="Q463" s="133"/>
      <c r="R463" s="133"/>
    </row>
    <row r="464" spans="15:18" x14ac:dyDescent="0.25">
      <c r="O464" s="133"/>
      <c r="P464" s="133"/>
      <c r="Q464" s="133"/>
      <c r="R464" s="133"/>
    </row>
    <row r="465" spans="15:18" x14ac:dyDescent="0.25">
      <c r="O465" s="133"/>
      <c r="P465" s="133"/>
      <c r="Q465" s="133"/>
      <c r="R465" s="133"/>
    </row>
    <row r="466" spans="15:18" x14ac:dyDescent="0.25">
      <c r="O466" s="133"/>
      <c r="P466" s="133"/>
      <c r="Q466" s="133"/>
      <c r="R466" s="133"/>
    </row>
    <row r="467" spans="15:18" x14ac:dyDescent="0.25">
      <c r="O467" s="133"/>
      <c r="P467" s="133"/>
      <c r="Q467" s="133"/>
      <c r="R467" s="133"/>
    </row>
    <row r="468" spans="15:18" x14ac:dyDescent="0.25">
      <c r="O468" s="133"/>
      <c r="P468" s="133"/>
      <c r="Q468" s="133"/>
      <c r="R468" s="133"/>
    </row>
    <row r="469" spans="15:18" x14ac:dyDescent="0.25">
      <c r="O469" s="133"/>
      <c r="P469" s="133"/>
      <c r="Q469" s="133"/>
      <c r="R469" s="133"/>
    </row>
    <row r="470" spans="15:18" x14ac:dyDescent="0.25">
      <c r="O470" s="133"/>
      <c r="P470" s="133"/>
      <c r="Q470" s="133"/>
      <c r="R470" s="133"/>
    </row>
    <row r="471" spans="15:18" x14ac:dyDescent="0.25">
      <c r="O471" s="133"/>
      <c r="P471" s="133"/>
      <c r="Q471" s="133"/>
      <c r="R471" s="133"/>
    </row>
    <row r="472" spans="15:18" x14ac:dyDescent="0.25">
      <c r="O472" s="133"/>
      <c r="P472" s="133"/>
      <c r="Q472" s="133"/>
      <c r="R472" s="133"/>
    </row>
    <row r="473" spans="15:18" x14ac:dyDescent="0.25">
      <c r="O473" s="133"/>
      <c r="P473" s="133"/>
      <c r="Q473" s="133"/>
      <c r="R473" s="133"/>
    </row>
    <row r="474" spans="15:18" x14ac:dyDescent="0.25">
      <c r="O474" s="133"/>
      <c r="P474" s="133"/>
      <c r="Q474" s="133"/>
      <c r="R474" s="133"/>
    </row>
    <row r="475" spans="15:18" x14ac:dyDescent="0.25">
      <c r="O475" s="133"/>
      <c r="P475" s="133"/>
      <c r="Q475" s="133"/>
      <c r="R475" s="133"/>
    </row>
    <row r="476" spans="15:18" x14ac:dyDescent="0.25">
      <c r="O476" s="133"/>
      <c r="P476" s="133"/>
      <c r="Q476" s="133"/>
      <c r="R476" s="133"/>
    </row>
    <row r="477" spans="15:18" x14ac:dyDescent="0.25">
      <c r="O477" s="133"/>
      <c r="P477" s="133"/>
      <c r="Q477" s="133"/>
      <c r="R477" s="133"/>
    </row>
    <row r="478" spans="15:18" x14ac:dyDescent="0.25">
      <c r="O478" s="133"/>
      <c r="P478" s="133"/>
      <c r="Q478" s="133"/>
      <c r="R478" s="133"/>
    </row>
    <row r="479" spans="15:18" x14ac:dyDescent="0.25">
      <c r="O479" s="133"/>
      <c r="P479" s="133"/>
      <c r="Q479" s="133"/>
      <c r="R479" s="133"/>
    </row>
    <row r="480" spans="15:18" x14ac:dyDescent="0.25">
      <c r="O480" s="133"/>
      <c r="P480" s="133"/>
      <c r="Q480" s="133"/>
      <c r="R480" s="133"/>
    </row>
    <row r="481" spans="15:18" x14ac:dyDescent="0.25">
      <c r="O481" s="133"/>
      <c r="P481" s="133"/>
      <c r="Q481" s="133"/>
      <c r="R481" s="133"/>
    </row>
    <row r="482" spans="15:18" x14ac:dyDescent="0.25">
      <c r="O482" s="133"/>
      <c r="P482" s="133"/>
      <c r="Q482" s="133"/>
      <c r="R482" s="133"/>
    </row>
    <row r="483" spans="15:18" x14ac:dyDescent="0.25">
      <c r="O483" s="133"/>
      <c r="P483" s="133"/>
      <c r="Q483" s="133"/>
      <c r="R483" s="133"/>
    </row>
    <row r="484" spans="15:18" x14ac:dyDescent="0.25">
      <c r="O484" s="133"/>
      <c r="P484" s="133"/>
      <c r="Q484" s="133"/>
      <c r="R484" s="133"/>
    </row>
    <row r="485" spans="15:18" x14ac:dyDescent="0.25">
      <c r="O485" s="133"/>
      <c r="P485" s="133"/>
      <c r="Q485" s="133"/>
      <c r="R485" s="133"/>
    </row>
    <row r="486" spans="15:18" x14ac:dyDescent="0.25">
      <c r="O486" s="133"/>
      <c r="P486" s="133"/>
      <c r="Q486" s="133"/>
      <c r="R486" s="133"/>
    </row>
    <row r="487" spans="15:18" x14ac:dyDescent="0.25">
      <c r="O487" s="133"/>
      <c r="P487" s="133"/>
      <c r="Q487" s="133"/>
      <c r="R487" s="133"/>
    </row>
    <row r="488" spans="15:18" x14ac:dyDescent="0.25">
      <c r="O488" s="133"/>
      <c r="P488" s="133"/>
      <c r="Q488" s="133"/>
      <c r="R488" s="133"/>
    </row>
    <row r="489" spans="15:18" x14ac:dyDescent="0.25">
      <c r="O489" s="133"/>
      <c r="P489" s="133"/>
      <c r="Q489" s="133"/>
      <c r="R489" s="133"/>
    </row>
    <row r="490" spans="15:18" x14ac:dyDescent="0.25">
      <c r="O490" s="133"/>
      <c r="P490" s="133"/>
      <c r="Q490" s="133"/>
      <c r="R490" s="133"/>
    </row>
    <row r="491" spans="15:18" x14ac:dyDescent="0.25">
      <c r="O491" s="133"/>
      <c r="P491" s="133"/>
      <c r="Q491" s="133"/>
      <c r="R491" s="133"/>
    </row>
    <row r="492" spans="15:18" x14ac:dyDescent="0.25">
      <c r="O492" s="133"/>
      <c r="P492" s="133"/>
      <c r="Q492" s="133"/>
      <c r="R492" s="133"/>
    </row>
    <row r="493" spans="15:18" x14ac:dyDescent="0.25">
      <c r="O493" s="133"/>
      <c r="P493" s="133"/>
      <c r="Q493" s="133"/>
      <c r="R493" s="133"/>
    </row>
    <row r="494" spans="15:18" x14ac:dyDescent="0.25">
      <c r="O494" s="133"/>
      <c r="P494" s="133"/>
      <c r="Q494" s="133"/>
      <c r="R494" s="133"/>
    </row>
    <row r="495" spans="15:18" x14ac:dyDescent="0.25">
      <c r="O495" s="133"/>
      <c r="P495" s="133"/>
      <c r="Q495" s="133"/>
      <c r="R495" s="133"/>
    </row>
    <row r="496" spans="15:18" x14ac:dyDescent="0.25">
      <c r="O496" s="133"/>
      <c r="P496" s="133"/>
      <c r="Q496" s="133"/>
      <c r="R496" s="133"/>
    </row>
    <row r="497" spans="15:18" x14ac:dyDescent="0.25">
      <c r="O497" s="133"/>
      <c r="P497" s="133"/>
      <c r="Q497" s="133"/>
      <c r="R497" s="133"/>
    </row>
    <row r="498" spans="15:18" x14ac:dyDescent="0.25">
      <c r="O498" s="133"/>
      <c r="P498" s="133"/>
      <c r="Q498" s="133"/>
      <c r="R498" s="133"/>
    </row>
    <row r="499" spans="15:18" x14ac:dyDescent="0.25">
      <c r="O499" s="133"/>
      <c r="P499" s="133"/>
      <c r="Q499" s="133"/>
      <c r="R499" s="133"/>
    </row>
    <row r="500" spans="15:18" x14ac:dyDescent="0.25">
      <c r="O500" s="133"/>
      <c r="P500" s="133"/>
      <c r="Q500" s="133"/>
      <c r="R500" s="133"/>
    </row>
    <row r="501" spans="15:18" x14ac:dyDescent="0.25">
      <c r="O501" s="133"/>
      <c r="P501" s="133"/>
      <c r="Q501" s="133"/>
      <c r="R501" s="133"/>
    </row>
    <row r="502" spans="15:18" x14ac:dyDescent="0.25">
      <c r="O502" s="133"/>
      <c r="P502" s="133"/>
      <c r="Q502" s="133"/>
      <c r="R502" s="133"/>
    </row>
    <row r="503" spans="15:18" x14ac:dyDescent="0.25">
      <c r="O503" s="133"/>
      <c r="P503" s="133"/>
      <c r="Q503" s="133"/>
      <c r="R503" s="133"/>
    </row>
    <row r="504" spans="15:18" x14ac:dyDescent="0.25">
      <c r="O504" s="133"/>
      <c r="P504" s="133"/>
      <c r="Q504" s="133"/>
      <c r="R504" s="133"/>
    </row>
    <row r="505" spans="15:18" x14ac:dyDescent="0.25">
      <c r="O505" s="133"/>
      <c r="P505" s="133"/>
      <c r="Q505" s="133"/>
      <c r="R505" s="133"/>
    </row>
    <row r="506" spans="15:18" x14ac:dyDescent="0.25">
      <c r="O506" s="133"/>
      <c r="P506" s="133"/>
      <c r="Q506" s="133"/>
      <c r="R506" s="133"/>
    </row>
    <row r="507" spans="15:18" x14ac:dyDescent="0.25">
      <c r="O507" s="133"/>
      <c r="P507" s="133"/>
      <c r="Q507" s="133"/>
      <c r="R507" s="133"/>
    </row>
    <row r="508" spans="15:18" x14ac:dyDescent="0.25">
      <c r="O508" s="133"/>
      <c r="P508" s="133"/>
      <c r="Q508" s="133"/>
      <c r="R508" s="133"/>
    </row>
    <row r="509" spans="15:18" x14ac:dyDescent="0.25">
      <c r="O509" s="133"/>
      <c r="P509" s="133"/>
      <c r="Q509" s="133"/>
      <c r="R509" s="133"/>
    </row>
    <row r="510" spans="15:18" x14ac:dyDescent="0.25">
      <c r="O510" s="133"/>
      <c r="P510" s="133"/>
      <c r="Q510" s="133"/>
      <c r="R510" s="133"/>
    </row>
    <row r="511" spans="15:18" x14ac:dyDescent="0.25">
      <c r="O511" s="133"/>
      <c r="P511" s="133"/>
      <c r="Q511" s="133"/>
      <c r="R511" s="133"/>
    </row>
    <row r="512" spans="15:18" x14ac:dyDescent="0.25">
      <c r="O512" s="133"/>
      <c r="P512" s="133"/>
      <c r="Q512" s="133"/>
      <c r="R512" s="133"/>
    </row>
    <row r="513" spans="15:18" x14ac:dyDescent="0.25">
      <c r="O513" s="133"/>
      <c r="P513" s="133"/>
      <c r="Q513" s="133"/>
      <c r="R513" s="133"/>
    </row>
    <row r="514" spans="15:18" x14ac:dyDescent="0.25">
      <c r="O514" s="133"/>
      <c r="P514" s="133"/>
      <c r="Q514" s="133"/>
      <c r="R514" s="133"/>
    </row>
    <row r="515" spans="15:18" x14ac:dyDescent="0.25">
      <c r="O515" s="133"/>
      <c r="P515" s="133"/>
      <c r="Q515" s="133"/>
      <c r="R515" s="133"/>
    </row>
    <row r="516" spans="15:18" x14ac:dyDescent="0.25">
      <c r="O516" s="133"/>
      <c r="P516" s="133"/>
      <c r="Q516" s="133"/>
      <c r="R516" s="133"/>
    </row>
    <row r="517" spans="15:18" x14ac:dyDescent="0.25">
      <c r="O517" s="133"/>
      <c r="P517" s="133"/>
      <c r="Q517" s="133"/>
      <c r="R517" s="133"/>
    </row>
    <row r="518" spans="15:18" x14ac:dyDescent="0.25">
      <c r="O518" s="133"/>
      <c r="P518" s="133"/>
      <c r="Q518" s="133"/>
      <c r="R518" s="133"/>
    </row>
    <row r="519" spans="15:18" x14ac:dyDescent="0.25">
      <c r="O519" s="133"/>
      <c r="P519" s="133"/>
      <c r="Q519" s="133"/>
      <c r="R519" s="133"/>
    </row>
    <row r="520" spans="15:18" x14ac:dyDescent="0.25">
      <c r="O520" s="133"/>
      <c r="P520" s="133"/>
      <c r="Q520" s="133"/>
      <c r="R520" s="133"/>
    </row>
    <row r="521" spans="15:18" x14ac:dyDescent="0.25">
      <c r="O521" s="133"/>
      <c r="P521" s="133"/>
      <c r="Q521" s="133"/>
      <c r="R521" s="133"/>
    </row>
    <row r="522" spans="15:18" x14ac:dyDescent="0.25">
      <c r="O522" s="133"/>
      <c r="P522" s="133"/>
      <c r="Q522" s="133"/>
      <c r="R522" s="133"/>
    </row>
    <row r="523" spans="15:18" x14ac:dyDescent="0.25">
      <c r="O523" s="133"/>
      <c r="P523" s="133"/>
      <c r="Q523" s="133"/>
      <c r="R523" s="133"/>
    </row>
    <row r="524" spans="15:18" x14ac:dyDescent="0.25">
      <c r="O524" s="133"/>
      <c r="P524" s="133"/>
      <c r="Q524" s="133"/>
      <c r="R524" s="133"/>
    </row>
    <row r="525" spans="15:18" x14ac:dyDescent="0.25">
      <c r="O525" s="133"/>
      <c r="P525" s="133"/>
      <c r="Q525" s="133"/>
      <c r="R525" s="133"/>
    </row>
    <row r="526" spans="15:18" x14ac:dyDescent="0.25">
      <c r="O526" s="133"/>
      <c r="P526" s="133"/>
      <c r="Q526" s="133"/>
      <c r="R526" s="133"/>
    </row>
    <row r="527" spans="15:18" x14ac:dyDescent="0.25">
      <c r="O527" s="133"/>
      <c r="P527" s="133"/>
      <c r="Q527" s="133"/>
      <c r="R527" s="133"/>
    </row>
    <row r="528" spans="15:18" x14ac:dyDescent="0.25">
      <c r="O528" s="133"/>
      <c r="P528" s="133"/>
      <c r="Q528" s="133"/>
      <c r="R528" s="133"/>
    </row>
    <row r="529" spans="15:18" x14ac:dyDescent="0.25">
      <c r="O529" s="133"/>
      <c r="P529" s="133"/>
      <c r="Q529" s="133"/>
      <c r="R529" s="133"/>
    </row>
    <row r="530" spans="15:18" x14ac:dyDescent="0.25">
      <c r="O530" s="133"/>
      <c r="P530" s="133"/>
      <c r="Q530" s="133"/>
      <c r="R530" s="133"/>
    </row>
    <row r="531" spans="15:18" x14ac:dyDescent="0.25">
      <c r="O531" s="133"/>
      <c r="P531" s="133"/>
      <c r="Q531" s="133"/>
      <c r="R531" s="133"/>
    </row>
    <row r="532" spans="15:18" x14ac:dyDescent="0.25">
      <c r="O532" s="133"/>
      <c r="P532" s="133"/>
      <c r="Q532" s="133"/>
      <c r="R532" s="133"/>
    </row>
    <row r="533" spans="15:18" x14ac:dyDescent="0.25">
      <c r="O533" s="133"/>
      <c r="P533" s="133"/>
      <c r="Q533" s="133"/>
      <c r="R533" s="133"/>
    </row>
    <row r="534" spans="15:18" x14ac:dyDescent="0.25">
      <c r="O534" s="133"/>
      <c r="P534" s="133"/>
      <c r="Q534" s="133"/>
      <c r="R534" s="133"/>
    </row>
    <row r="535" spans="15:18" x14ac:dyDescent="0.25">
      <c r="O535" s="133"/>
      <c r="P535" s="133"/>
      <c r="Q535" s="133"/>
      <c r="R535" s="133"/>
    </row>
    <row r="536" spans="15:18" x14ac:dyDescent="0.25">
      <c r="O536" s="133"/>
      <c r="P536" s="133"/>
      <c r="Q536" s="133"/>
      <c r="R536" s="133"/>
    </row>
    <row r="537" spans="15:18" x14ac:dyDescent="0.25">
      <c r="O537" s="133"/>
      <c r="P537" s="133"/>
      <c r="Q537" s="133"/>
      <c r="R537" s="133"/>
    </row>
    <row r="538" spans="15:18" x14ac:dyDescent="0.25">
      <c r="O538" s="133"/>
      <c r="P538" s="133"/>
      <c r="Q538" s="133"/>
      <c r="R538" s="133"/>
    </row>
    <row r="539" spans="15:18" x14ac:dyDescent="0.25">
      <c r="O539" s="133"/>
      <c r="P539" s="133"/>
      <c r="Q539" s="133"/>
      <c r="R539" s="133"/>
    </row>
    <row r="540" spans="15:18" x14ac:dyDescent="0.25">
      <c r="O540" s="133"/>
      <c r="P540" s="133"/>
      <c r="Q540" s="133"/>
      <c r="R540" s="133"/>
    </row>
    <row r="541" spans="15:18" x14ac:dyDescent="0.25">
      <c r="O541" s="133"/>
      <c r="P541" s="133"/>
      <c r="Q541" s="133"/>
      <c r="R541" s="133"/>
    </row>
    <row r="542" spans="15:18" x14ac:dyDescent="0.25">
      <c r="O542" s="133"/>
      <c r="P542" s="133"/>
      <c r="Q542" s="133"/>
      <c r="R542" s="133"/>
    </row>
    <row r="543" spans="15:18" x14ac:dyDescent="0.25">
      <c r="O543" s="133"/>
      <c r="P543" s="133"/>
      <c r="Q543" s="133"/>
      <c r="R543" s="133"/>
    </row>
    <row r="544" spans="15:18" x14ac:dyDescent="0.25">
      <c r="O544" s="133"/>
      <c r="P544" s="133"/>
      <c r="Q544" s="133"/>
      <c r="R544" s="133"/>
    </row>
    <row r="545" spans="15:18" x14ac:dyDescent="0.25">
      <c r="O545" s="133"/>
      <c r="P545" s="133"/>
      <c r="Q545" s="133"/>
      <c r="R545" s="133"/>
    </row>
    <row r="546" spans="15:18" x14ac:dyDescent="0.25">
      <c r="O546" s="133"/>
      <c r="P546" s="133"/>
      <c r="Q546" s="133"/>
      <c r="R546" s="133"/>
    </row>
    <row r="547" spans="15:18" x14ac:dyDescent="0.25">
      <c r="O547" s="133"/>
      <c r="P547" s="133"/>
      <c r="Q547" s="133"/>
      <c r="R547" s="133"/>
    </row>
    <row r="548" spans="15:18" x14ac:dyDescent="0.25">
      <c r="O548" s="133"/>
      <c r="P548" s="133"/>
      <c r="Q548" s="133"/>
      <c r="R548" s="133"/>
    </row>
    <row r="549" spans="15:18" x14ac:dyDescent="0.25">
      <c r="O549" s="133"/>
      <c r="P549" s="133"/>
      <c r="Q549" s="133"/>
      <c r="R549" s="133"/>
    </row>
    <row r="550" spans="15:18" x14ac:dyDescent="0.25">
      <c r="O550" s="133"/>
      <c r="P550" s="133"/>
      <c r="Q550" s="133"/>
      <c r="R550" s="133"/>
    </row>
    <row r="551" spans="15:18" x14ac:dyDescent="0.25">
      <c r="O551" s="133"/>
      <c r="P551" s="133"/>
      <c r="Q551" s="133"/>
      <c r="R551" s="133"/>
    </row>
    <row r="552" spans="15:18" x14ac:dyDescent="0.25">
      <c r="O552" s="133"/>
      <c r="P552" s="133"/>
      <c r="Q552" s="133"/>
      <c r="R552" s="133"/>
    </row>
    <row r="553" spans="15:18" x14ac:dyDescent="0.25">
      <c r="O553" s="133"/>
      <c r="P553" s="133"/>
      <c r="Q553" s="133"/>
      <c r="R553" s="133"/>
    </row>
    <row r="554" spans="15:18" x14ac:dyDescent="0.25">
      <c r="O554" s="133"/>
      <c r="P554" s="133"/>
      <c r="Q554" s="133"/>
      <c r="R554" s="133"/>
    </row>
    <row r="555" spans="15:18" x14ac:dyDescent="0.25">
      <c r="O555" s="133"/>
      <c r="P555" s="133"/>
      <c r="Q555" s="133"/>
      <c r="R555" s="133"/>
    </row>
    <row r="556" spans="15:18" x14ac:dyDescent="0.25">
      <c r="O556" s="133"/>
      <c r="P556" s="133"/>
      <c r="Q556" s="133"/>
      <c r="R556" s="133"/>
    </row>
    <row r="557" spans="15:18" x14ac:dyDescent="0.25">
      <c r="O557" s="133"/>
      <c r="P557" s="133"/>
      <c r="Q557" s="133"/>
      <c r="R557" s="133"/>
    </row>
    <row r="558" spans="15:18" x14ac:dyDescent="0.25">
      <c r="O558" s="133"/>
      <c r="P558" s="133"/>
      <c r="Q558" s="133"/>
      <c r="R558" s="133"/>
    </row>
    <row r="559" spans="15:18" x14ac:dyDescent="0.25">
      <c r="O559" s="133"/>
      <c r="P559" s="133"/>
      <c r="Q559" s="133"/>
      <c r="R559" s="133"/>
    </row>
    <row r="560" spans="15:18" x14ac:dyDescent="0.25">
      <c r="O560" s="133"/>
      <c r="P560" s="133"/>
      <c r="Q560" s="133"/>
      <c r="R560" s="133"/>
    </row>
    <row r="561" spans="15:18" x14ac:dyDescent="0.25">
      <c r="O561" s="133"/>
      <c r="P561" s="133"/>
      <c r="Q561" s="133"/>
      <c r="R561" s="133"/>
    </row>
    <row r="562" spans="15:18" x14ac:dyDescent="0.25">
      <c r="O562" s="133"/>
      <c r="P562" s="133"/>
      <c r="Q562" s="133"/>
      <c r="R562" s="133"/>
    </row>
    <row r="563" spans="15:18" x14ac:dyDescent="0.25">
      <c r="O563" s="133"/>
      <c r="P563" s="133"/>
      <c r="Q563" s="133"/>
      <c r="R563" s="133"/>
    </row>
    <row r="564" spans="15:18" x14ac:dyDescent="0.25">
      <c r="O564" s="133"/>
      <c r="P564" s="133"/>
      <c r="Q564" s="133"/>
      <c r="R564" s="133"/>
    </row>
    <row r="565" spans="15:18" x14ac:dyDescent="0.25">
      <c r="O565" s="133"/>
      <c r="P565" s="133"/>
      <c r="Q565" s="133"/>
      <c r="R565" s="133"/>
    </row>
    <row r="566" spans="15:18" x14ac:dyDescent="0.25">
      <c r="O566" s="133"/>
      <c r="P566" s="133"/>
      <c r="Q566" s="133"/>
      <c r="R566" s="133"/>
    </row>
    <row r="567" spans="15:18" x14ac:dyDescent="0.25">
      <c r="O567" s="133"/>
      <c r="P567" s="133"/>
      <c r="Q567" s="133"/>
      <c r="R567" s="133"/>
    </row>
    <row r="568" spans="15:18" x14ac:dyDescent="0.25">
      <c r="O568" s="133"/>
      <c r="P568" s="133"/>
      <c r="Q568" s="133"/>
      <c r="R568" s="133"/>
    </row>
    <row r="569" spans="15:18" x14ac:dyDescent="0.25">
      <c r="O569" s="133"/>
      <c r="P569" s="133"/>
      <c r="Q569" s="133"/>
      <c r="R569" s="133"/>
    </row>
    <row r="570" spans="15:18" x14ac:dyDescent="0.25">
      <c r="O570" s="133"/>
      <c r="P570" s="133"/>
      <c r="Q570" s="133"/>
      <c r="R570" s="133"/>
    </row>
    <row r="571" spans="15:18" x14ac:dyDescent="0.25">
      <c r="O571" s="133"/>
      <c r="P571" s="133"/>
      <c r="Q571" s="133"/>
      <c r="R571" s="133"/>
    </row>
    <row r="572" spans="15:18" x14ac:dyDescent="0.25">
      <c r="O572" s="133"/>
      <c r="P572" s="133"/>
      <c r="Q572" s="133"/>
      <c r="R572" s="133"/>
    </row>
    <row r="573" spans="15:18" x14ac:dyDescent="0.25">
      <c r="O573" s="133"/>
      <c r="P573" s="133"/>
      <c r="Q573" s="133"/>
      <c r="R573" s="133"/>
    </row>
    <row r="574" spans="15:18" x14ac:dyDescent="0.25">
      <c r="O574" s="133"/>
      <c r="P574" s="133"/>
      <c r="Q574" s="133"/>
      <c r="R574" s="133"/>
    </row>
    <row r="575" spans="15:18" x14ac:dyDescent="0.25">
      <c r="O575" s="133"/>
      <c r="P575" s="133"/>
      <c r="Q575" s="133"/>
      <c r="R575" s="133"/>
    </row>
    <row r="576" spans="15:18" x14ac:dyDescent="0.25">
      <c r="O576" s="133"/>
      <c r="P576" s="133"/>
      <c r="Q576" s="133"/>
      <c r="R576" s="133"/>
    </row>
    <row r="577" spans="15:18" x14ac:dyDescent="0.25">
      <c r="O577" s="133"/>
      <c r="P577" s="133"/>
      <c r="Q577" s="133"/>
      <c r="R577" s="133"/>
    </row>
    <row r="578" spans="15:18" x14ac:dyDescent="0.25">
      <c r="O578" s="133"/>
      <c r="P578" s="133"/>
      <c r="Q578" s="133"/>
      <c r="R578" s="133"/>
    </row>
    <row r="579" spans="15:18" x14ac:dyDescent="0.25">
      <c r="O579" s="133"/>
      <c r="P579" s="133"/>
      <c r="Q579" s="133"/>
      <c r="R579" s="133"/>
    </row>
    <row r="580" spans="15:18" x14ac:dyDescent="0.25">
      <c r="O580" s="133"/>
      <c r="P580" s="133"/>
      <c r="Q580" s="133"/>
      <c r="R580" s="133"/>
    </row>
    <row r="581" spans="15:18" x14ac:dyDescent="0.25">
      <c r="O581" s="133"/>
      <c r="P581" s="133"/>
      <c r="Q581" s="133"/>
      <c r="R581" s="133"/>
    </row>
    <row r="582" spans="15:18" x14ac:dyDescent="0.25">
      <c r="O582" s="133"/>
      <c r="P582" s="133"/>
      <c r="Q582" s="133"/>
      <c r="R582" s="133"/>
    </row>
    <row r="583" spans="15:18" x14ac:dyDescent="0.25">
      <c r="O583" s="133"/>
      <c r="P583" s="133"/>
      <c r="Q583" s="133"/>
      <c r="R583" s="133"/>
    </row>
    <row r="584" spans="15:18" x14ac:dyDescent="0.25">
      <c r="O584" s="133"/>
      <c r="P584" s="133"/>
      <c r="Q584" s="133"/>
      <c r="R584" s="133"/>
    </row>
    <row r="585" spans="15:18" x14ac:dyDescent="0.25">
      <c r="O585" s="133"/>
      <c r="P585" s="133"/>
      <c r="Q585" s="133"/>
      <c r="R585" s="133"/>
    </row>
    <row r="586" spans="15:18" x14ac:dyDescent="0.25">
      <c r="O586" s="133"/>
      <c r="P586" s="133"/>
      <c r="Q586" s="133"/>
      <c r="R586" s="133"/>
    </row>
    <row r="587" spans="15:18" x14ac:dyDescent="0.25">
      <c r="O587" s="133"/>
      <c r="P587" s="133"/>
      <c r="Q587" s="133"/>
      <c r="R587" s="133"/>
    </row>
    <row r="588" spans="15:18" x14ac:dyDescent="0.25">
      <c r="O588" s="133"/>
      <c r="P588" s="133"/>
      <c r="Q588" s="133"/>
      <c r="R588" s="133"/>
    </row>
    <row r="589" spans="15:18" x14ac:dyDescent="0.25">
      <c r="O589" s="133"/>
      <c r="P589" s="133"/>
      <c r="Q589" s="133"/>
      <c r="R589" s="133"/>
    </row>
    <row r="590" spans="15:18" x14ac:dyDescent="0.25">
      <c r="O590" s="133"/>
      <c r="P590" s="133"/>
      <c r="Q590" s="133"/>
      <c r="R590" s="133"/>
    </row>
    <row r="591" spans="15:18" x14ac:dyDescent="0.25">
      <c r="O591" s="133"/>
      <c r="P591" s="133"/>
      <c r="Q591" s="133"/>
      <c r="R591" s="133"/>
    </row>
    <row r="592" spans="15:18" x14ac:dyDescent="0.25">
      <c r="O592" s="133"/>
      <c r="P592" s="133"/>
      <c r="Q592" s="133"/>
      <c r="R592" s="133"/>
    </row>
    <row r="593" spans="15:18" x14ac:dyDescent="0.25">
      <c r="O593" s="133"/>
      <c r="P593" s="133"/>
      <c r="Q593" s="133"/>
      <c r="R593" s="133"/>
    </row>
    <row r="594" spans="15:18" x14ac:dyDescent="0.25">
      <c r="O594" s="133"/>
      <c r="P594" s="133"/>
      <c r="Q594" s="133"/>
      <c r="R594" s="133"/>
    </row>
    <row r="595" spans="15:18" x14ac:dyDescent="0.25">
      <c r="O595" s="133"/>
      <c r="P595" s="133"/>
      <c r="Q595" s="133"/>
      <c r="R595" s="133"/>
    </row>
    <row r="596" spans="15:18" x14ac:dyDescent="0.25">
      <c r="O596" s="133"/>
      <c r="P596" s="133"/>
      <c r="Q596" s="133"/>
      <c r="R596" s="133"/>
    </row>
    <row r="597" spans="15:18" x14ac:dyDescent="0.25">
      <c r="O597" s="133"/>
      <c r="P597" s="133"/>
      <c r="Q597" s="133"/>
      <c r="R597" s="133"/>
    </row>
    <row r="598" spans="15:18" x14ac:dyDescent="0.25">
      <c r="O598" s="133"/>
      <c r="P598" s="133"/>
      <c r="Q598" s="133"/>
      <c r="R598" s="133"/>
    </row>
    <row r="599" spans="15:18" x14ac:dyDescent="0.25">
      <c r="O599" s="133"/>
      <c r="P599" s="133"/>
      <c r="Q599" s="133"/>
      <c r="R599" s="133"/>
    </row>
    <row r="600" spans="15:18" x14ac:dyDescent="0.25">
      <c r="O600" s="133"/>
      <c r="P600" s="133"/>
      <c r="Q600" s="133"/>
      <c r="R600" s="133"/>
    </row>
    <row r="601" spans="15:18" x14ac:dyDescent="0.25">
      <c r="O601" s="133"/>
      <c r="P601" s="133"/>
      <c r="Q601" s="133"/>
      <c r="R601" s="133"/>
    </row>
    <row r="602" spans="15:18" x14ac:dyDescent="0.25">
      <c r="O602" s="133"/>
      <c r="P602" s="133"/>
      <c r="Q602" s="133"/>
      <c r="R602" s="133"/>
    </row>
    <row r="603" spans="15:18" x14ac:dyDescent="0.25">
      <c r="O603" s="133"/>
      <c r="P603" s="133"/>
      <c r="Q603" s="133"/>
      <c r="R603" s="133"/>
    </row>
    <row r="604" spans="15:18" x14ac:dyDescent="0.25">
      <c r="O604" s="133"/>
      <c r="P604" s="133"/>
      <c r="Q604" s="133"/>
      <c r="R604" s="133"/>
    </row>
    <row r="605" spans="15:18" x14ac:dyDescent="0.25">
      <c r="O605" s="133"/>
      <c r="P605" s="133"/>
      <c r="Q605" s="133"/>
      <c r="R605" s="133"/>
    </row>
    <row r="606" spans="15:18" x14ac:dyDescent="0.25">
      <c r="O606" s="133"/>
      <c r="P606" s="133"/>
      <c r="Q606" s="133"/>
      <c r="R606" s="133"/>
    </row>
    <row r="607" spans="15:18" x14ac:dyDescent="0.25">
      <c r="O607" s="133"/>
      <c r="P607" s="133"/>
      <c r="Q607" s="133"/>
      <c r="R607" s="133"/>
    </row>
    <row r="608" spans="15:18" x14ac:dyDescent="0.25">
      <c r="O608" s="133"/>
      <c r="P608" s="133"/>
      <c r="Q608" s="133"/>
      <c r="R608" s="133"/>
    </row>
    <row r="609" spans="15:18" x14ac:dyDescent="0.25">
      <c r="O609" s="133"/>
      <c r="P609" s="133"/>
      <c r="Q609" s="133"/>
      <c r="R609" s="133"/>
    </row>
    <row r="610" spans="15:18" x14ac:dyDescent="0.25">
      <c r="O610" s="133"/>
      <c r="P610" s="133"/>
      <c r="Q610" s="133"/>
      <c r="R610" s="133"/>
    </row>
    <row r="611" spans="15:18" x14ac:dyDescent="0.25">
      <c r="O611" s="133"/>
      <c r="P611" s="133"/>
      <c r="Q611" s="133"/>
      <c r="R611" s="133"/>
    </row>
    <row r="612" spans="15:18" x14ac:dyDescent="0.25">
      <c r="O612" s="133"/>
      <c r="P612" s="133"/>
      <c r="Q612" s="133"/>
      <c r="R612" s="133"/>
    </row>
    <row r="613" spans="15:18" x14ac:dyDescent="0.25">
      <c r="O613" s="133"/>
      <c r="P613" s="133"/>
      <c r="Q613" s="133"/>
      <c r="R613" s="133"/>
    </row>
    <row r="614" spans="15:18" x14ac:dyDescent="0.25">
      <c r="O614" s="133"/>
      <c r="P614" s="133"/>
      <c r="Q614" s="133"/>
      <c r="R614" s="133"/>
    </row>
    <row r="615" spans="15:18" x14ac:dyDescent="0.25">
      <c r="O615" s="133"/>
      <c r="P615" s="133"/>
      <c r="Q615" s="133"/>
      <c r="R615" s="133"/>
    </row>
    <row r="616" spans="15:18" x14ac:dyDescent="0.25">
      <c r="O616" s="133"/>
      <c r="P616" s="133"/>
      <c r="Q616" s="133"/>
      <c r="R616" s="133"/>
    </row>
    <row r="617" spans="15:18" x14ac:dyDescent="0.25">
      <c r="O617" s="133"/>
      <c r="P617" s="133"/>
      <c r="Q617" s="133"/>
      <c r="R617" s="133"/>
    </row>
    <row r="618" spans="15:18" x14ac:dyDescent="0.25">
      <c r="O618" s="133"/>
      <c r="P618" s="133"/>
      <c r="Q618" s="133"/>
      <c r="R618" s="133"/>
    </row>
    <row r="619" spans="15:18" x14ac:dyDescent="0.25">
      <c r="O619" s="133"/>
      <c r="P619" s="133"/>
      <c r="Q619" s="133"/>
      <c r="R619" s="133"/>
    </row>
    <row r="620" spans="15:18" x14ac:dyDescent="0.25">
      <c r="O620" s="133"/>
      <c r="P620" s="133"/>
      <c r="Q620" s="133"/>
      <c r="R620" s="133"/>
    </row>
    <row r="621" spans="15:18" x14ac:dyDescent="0.25">
      <c r="O621" s="133"/>
      <c r="P621" s="133"/>
      <c r="Q621" s="133"/>
      <c r="R621" s="133"/>
    </row>
    <row r="622" spans="15:18" x14ac:dyDescent="0.25">
      <c r="O622" s="133"/>
      <c r="P622" s="133"/>
      <c r="Q622" s="133"/>
      <c r="R622" s="133"/>
    </row>
    <row r="623" spans="15:18" x14ac:dyDescent="0.25">
      <c r="O623" s="133"/>
      <c r="P623" s="133"/>
      <c r="Q623" s="133"/>
      <c r="R623" s="133"/>
    </row>
    <row r="624" spans="15:18" x14ac:dyDescent="0.25">
      <c r="O624" s="133"/>
      <c r="P624" s="133"/>
      <c r="Q624" s="133"/>
      <c r="R624" s="133"/>
    </row>
    <row r="625" spans="15:18" x14ac:dyDescent="0.25">
      <c r="O625" s="133"/>
      <c r="P625" s="133"/>
      <c r="Q625" s="133"/>
      <c r="R625" s="133"/>
    </row>
    <row r="626" spans="15:18" x14ac:dyDescent="0.25">
      <c r="O626" s="133"/>
      <c r="P626" s="133"/>
      <c r="Q626" s="133"/>
      <c r="R626" s="133"/>
    </row>
    <row r="627" spans="15:18" x14ac:dyDescent="0.25">
      <c r="O627" s="133"/>
      <c r="P627" s="133"/>
      <c r="Q627" s="133"/>
      <c r="R627" s="133"/>
    </row>
    <row r="628" spans="15:18" x14ac:dyDescent="0.25">
      <c r="O628" s="133"/>
      <c r="P628" s="133"/>
      <c r="Q628" s="133"/>
      <c r="R628" s="133"/>
    </row>
    <row r="629" spans="15:18" x14ac:dyDescent="0.25">
      <c r="O629" s="133"/>
      <c r="P629" s="133"/>
      <c r="Q629" s="133"/>
      <c r="R629" s="133"/>
    </row>
    <row r="630" spans="15:18" x14ac:dyDescent="0.25">
      <c r="O630" s="133"/>
      <c r="P630" s="133"/>
      <c r="Q630" s="133"/>
      <c r="R630" s="133"/>
    </row>
    <row r="631" spans="15:18" x14ac:dyDescent="0.25">
      <c r="O631" s="133"/>
      <c r="P631" s="133"/>
      <c r="Q631" s="133"/>
      <c r="R631" s="133"/>
    </row>
    <row r="632" spans="15:18" x14ac:dyDescent="0.25">
      <c r="O632" s="133"/>
      <c r="P632" s="133"/>
      <c r="Q632" s="133"/>
      <c r="R632" s="133"/>
    </row>
    <row r="633" spans="15:18" x14ac:dyDescent="0.25">
      <c r="O633" s="133"/>
      <c r="P633" s="133"/>
      <c r="Q633" s="133"/>
      <c r="R633" s="133"/>
    </row>
    <row r="634" spans="15:18" x14ac:dyDescent="0.25">
      <c r="O634" s="133"/>
      <c r="P634" s="133"/>
      <c r="Q634" s="133"/>
      <c r="R634" s="133"/>
    </row>
    <row r="635" spans="15:18" x14ac:dyDescent="0.25">
      <c r="O635" s="133"/>
      <c r="P635" s="133"/>
      <c r="Q635" s="133"/>
      <c r="R635" s="133"/>
    </row>
    <row r="636" spans="15:18" x14ac:dyDescent="0.25">
      <c r="O636" s="133"/>
      <c r="P636" s="133"/>
      <c r="Q636" s="133"/>
      <c r="R636" s="133"/>
    </row>
    <row r="637" spans="15:18" x14ac:dyDescent="0.25">
      <c r="O637" s="133"/>
      <c r="P637" s="133"/>
      <c r="Q637" s="133"/>
      <c r="R637" s="133"/>
    </row>
    <row r="638" spans="15:18" x14ac:dyDescent="0.25">
      <c r="O638" s="133"/>
      <c r="P638" s="133"/>
      <c r="Q638" s="133"/>
      <c r="R638" s="133"/>
    </row>
    <row r="639" spans="15:18" x14ac:dyDescent="0.25">
      <c r="O639" s="133"/>
      <c r="P639" s="133"/>
      <c r="Q639" s="133"/>
      <c r="R639" s="133"/>
    </row>
    <row r="640" spans="15:18" x14ac:dyDescent="0.25">
      <c r="O640" s="133"/>
      <c r="P640" s="133"/>
      <c r="Q640" s="133"/>
      <c r="R640" s="133"/>
    </row>
    <row r="641" spans="15:18" x14ac:dyDescent="0.25">
      <c r="O641" s="133"/>
      <c r="P641" s="133"/>
      <c r="Q641" s="133"/>
      <c r="R641" s="133"/>
    </row>
    <row r="642" spans="15:18" x14ac:dyDescent="0.25">
      <c r="O642" s="133"/>
      <c r="P642" s="133"/>
      <c r="Q642" s="133"/>
      <c r="R642" s="133"/>
    </row>
    <row r="643" spans="15:18" x14ac:dyDescent="0.25">
      <c r="O643" s="133"/>
      <c r="P643" s="133"/>
      <c r="Q643" s="133"/>
      <c r="R643" s="133"/>
    </row>
    <row r="644" spans="15:18" x14ac:dyDescent="0.25">
      <c r="O644" s="133"/>
      <c r="P644" s="133"/>
      <c r="Q644" s="133"/>
      <c r="R644" s="133"/>
    </row>
    <row r="645" spans="15:18" x14ac:dyDescent="0.25">
      <c r="O645" s="133"/>
      <c r="P645" s="133"/>
      <c r="Q645" s="133"/>
      <c r="R645" s="133"/>
    </row>
    <row r="646" spans="15:18" x14ac:dyDescent="0.25">
      <c r="O646" s="133"/>
      <c r="P646" s="133"/>
      <c r="Q646" s="133"/>
      <c r="R646" s="133"/>
    </row>
    <row r="647" spans="15:18" x14ac:dyDescent="0.25">
      <c r="O647" s="133"/>
      <c r="P647" s="133"/>
      <c r="Q647" s="133"/>
      <c r="R647" s="133"/>
    </row>
    <row r="648" spans="15:18" x14ac:dyDescent="0.25">
      <c r="O648" s="133"/>
      <c r="P648" s="133"/>
      <c r="Q648" s="133"/>
      <c r="R648" s="133"/>
    </row>
    <row r="649" spans="15:18" x14ac:dyDescent="0.25">
      <c r="O649" s="133"/>
      <c r="P649" s="133"/>
      <c r="Q649" s="133"/>
      <c r="R649" s="133"/>
    </row>
    <row r="650" spans="15:18" x14ac:dyDescent="0.25">
      <c r="O650" s="133"/>
      <c r="P650" s="133"/>
      <c r="Q650" s="133"/>
      <c r="R650" s="133"/>
    </row>
    <row r="651" spans="15:18" x14ac:dyDescent="0.25">
      <c r="O651" s="133"/>
      <c r="P651" s="133"/>
      <c r="Q651" s="133"/>
      <c r="R651" s="133"/>
    </row>
    <row r="652" spans="15:18" x14ac:dyDescent="0.25">
      <c r="O652" s="133"/>
      <c r="P652" s="133"/>
      <c r="Q652" s="133"/>
      <c r="R652" s="133"/>
    </row>
    <row r="653" spans="15:18" x14ac:dyDescent="0.25">
      <c r="O653" s="133"/>
      <c r="P653" s="133"/>
      <c r="Q653" s="133"/>
      <c r="R653" s="133"/>
    </row>
    <row r="654" spans="15:18" x14ac:dyDescent="0.25">
      <c r="O654" s="133"/>
      <c r="P654" s="133"/>
      <c r="Q654" s="133"/>
      <c r="R654" s="133"/>
    </row>
    <row r="655" spans="15:18" x14ac:dyDescent="0.25">
      <c r="O655" s="133"/>
      <c r="P655" s="133"/>
      <c r="Q655" s="133"/>
      <c r="R655" s="133"/>
    </row>
    <row r="656" spans="15:18" x14ac:dyDescent="0.25">
      <c r="O656" s="133"/>
      <c r="P656" s="133"/>
      <c r="Q656" s="133"/>
      <c r="R656" s="133"/>
    </row>
    <row r="657" spans="15:18" x14ac:dyDescent="0.25">
      <c r="O657" s="133"/>
      <c r="P657" s="133"/>
      <c r="Q657" s="133"/>
      <c r="R657" s="133"/>
    </row>
    <row r="658" spans="15:18" x14ac:dyDescent="0.25">
      <c r="O658" s="133"/>
      <c r="P658" s="133"/>
      <c r="Q658" s="133"/>
      <c r="R658" s="133"/>
    </row>
    <row r="659" spans="15:18" x14ac:dyDescent="0.25">
      <c r="O659" s="133"/>
      <c r="P659" s="133"/>
      <c r="Q659" s="133"/>
      <c r="R659" s="133"/>
    </row>
    <row r="660" spans="15:18" x14ac:dyDescent="0.25">
      <c r="O660" s="133"/>
      <c r="P660" s="133"/>
      <c r="Q660" s="133"/>
      <c r="R660" s="133"/>
    </row>
    <row r="661" spans="15:18" x14ac:dyDescent="0.25">
      <c r="O661" s="133"/>
      <c r="P661" s="133"/>
      <c r="Q661" s="133"/>
      <c r="R661" s="133"/>
    </row>
    <row r="662" spans="15:18" x14ac:dyDescent="0.25">
      <c r="O662" s="133"/>
      <c r="P662" s="133"/>
      <c r="Q662" s="133"/>
      <c r="R662" s="133"/>
    </row>
    <row r="663" spans="15:18" x14ac:dyDescent="0.25">
      <c r="O663" s="133"/>
      <c r="P663" s="133"/>
      <c r="Q663" s="133"/>
      <c r="R663" s="133"/>
    </row>
    <row r="664" spans="15:18" x14ac:dyDescent="0.25">
      <c r="O664" s="133"/>
      <c r="P664" s="133"/>
      <c r="Q664" s="133"/>
      <c r="R664" s="133"/>
    </row>
    <row r="665" spans="15:18" x14ac:dyDescent="0.25">
      <c r="O665" s="133"/>
      <c r="P665" s="133"/>
      <c r="Q665" s="133"/>
      <c r="R665" s="133"/>
    </row>
    <row r="666" spans="15:18" x14ac:dyDescent="0.25">
      <c r="O666" s="133"/>
      <c r="P666" s="133"/>
      <c r="Q666" s="133"/>
      <c r="R666" s="133"/>
    </row>
    <row r="667" spans="15:18" x14ac:dyDescent="0.25">
      <c r="O667" s="133"/>
      <c r="P667" s="133"/>
      <c r="Q667" s="133"/>
      <c r="R667" s="133"/>
    </row>
    <row r="668" spans="15:18" x14ac:dyDescent="0.25">
      <c r="O668" s="133"/>
      <c r="P668" s="133"/>
      <c r="Q668" s="133"/>
      <c r="R668" s="133"/>
    </row>
    <row r="669" spans="15:18" x14ac:dyDescent="0.25">
      <c r="O669" s="133"/>
      <c r="P669" s="133"/>
      <c r="Q669" s="133"/>
      <c r="R669" s="133"/>
    </row>
    <row r="670" spans="15:18" x14ac:dyDescent="0.25">
      <c r="O670" s="133"/>
      <c r="P670" s="133"/>
      <c r="Q670" s="133"/>
      <c r="R670" s="133"/>
    </row>
    <row r="671" spans="15:18" x14ac:dyDescent="0.25">
      <c r="O671" s="133"/>
      <c r="P671" s="133"/>
      <c r="Q671" s="133"/>
      <c r="R671" s="133"/>
    </row>
    <row r="672" spans="15:18" x14ac:dyDescent="0.25">
      <c r="O672" s="133"/>
      <c r="P672" s="133"/>
      <c r="Q672" s="133"/>
      <c r="R672" s="133"/>
    </row>
    <row r="673" spans="15:18" x14ac:dyDescent="0.25">
      <c r="O673" s="133"/>
      <c r="P673" s="133"/>
      <c r="Q673" s="133"/>
      <c r="R673" s="133"/>
    </row>
    <row r="674" spans="15:18" x14ac:dyDescent="0.25">
      <c r="O674" s="133"/>
      <c r="P674" s="133"/>
      <c r="Q674" s="133"/>
      <c r="R674" s="133"/>
    </row>
  </sheetData>
  <sheetProtection sheet="1" objects="1" scenarios="1"/>
  <mergeCells count="5">
    <mergeCell ref="A1:M1"/>
    <mergeCell ref="A2:M2"/>
    <mergeCell ref="A4:M4"/>
    <mergeCell ref="J11:M11"/>
    <mergeCell ref="O11:R11"/>
  </mergeCells>
  <printOptions horizontalCentered="1"/>
  <pageMargins left="0.51181102362204722" right="0.51181102362204722" top="0.98425196850393704" bottom="0.35433070866141736" header="0.51181102362204722" footer="0.19685039370078741"/>
  <pageSetup paperSize="9" scale="72" orientation="landscape" blackAndWhite="1" r:id="rId1"/>
  <headerFooter>
    <oddHeader>&amp;C&amp;"Arial,Bold"SCÉNARIO 1
MODÈLE D'APPARIEMENT DES FLUX MONÉTAIRES&amp;R&amp;"Arial,Bold"ANNEXE B
Feuille 4</oddHeader>
    <oddFooter xml:space="preserve">&amp;L&amp;D - &amp;T&amp;R&amp;8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8"/>
  <sheetViews>
    <sheetView zoomScale="90" zoomScaleNormal="90" zoomScalePageLayoutView="90" workbookViewId="0">
      <selection activeCell="H27" sqref="H27"/>
    </sheetView>
  </sheetViews>
  <sheetFormatPr defaultColWidth="9.140625"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9" t="s">
        <v>189</v>
      </c>
      <c r="B1" s="159"/>
      <c r="C1" s="159"/>
      <c r="D1" s="159"/>
      <c r="E1" s="159"/>
      <c r="F1" s="159"/>
      <c r="G1" s="159"/>
      <c r="H1" s="159"/>
      <c r="I1" s="159"/>
      <c r="J1" s="159"/>
      <c r="K1" s="12"/>
      <c r="L1" s="12"/>
      <c r="M1" s="12"/>
    </row>
    <row r="2" spans="1:21" x14ac:dyDescent="0.2">
      <c r="A2" s="160" t="s">
        <v>42</v>
      </c>
      <c r="B2" s="160"/>
      <c r="C2" s="160"/>
      <c r="D2" s="160"/>
      <c r="E2" s="160"/>
      <c r="F2" s="160"/>
      <c r="G2" s="160"/>
      <c r="H2" s="160"/>
      <c r="I2" s="160"/>
      <c r="J2" s="160"/>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v>
      </c>
      <c r="D5" s="17" t="s">
        <v>3</v>
      </c>
      <c r="E5" s="17" t="s">
        <v>4</v>
      </c>
      <c r="F5" s="17" t="s">
        <v>5</v>
      </c>
      <c r="G5" s="17" t="s">
        <v>6</v>
      </c>
      <c r="H5" s="17" t="s">
        <v>7</v>
      </c>
      <c r="I5" s="17" t="s">
        <v>8</v>
      </c>
      <c r="J5" s="17" t="s">
        <v>9</v>
      </c>
      <c r="K5" s="12"/>
      <c r="L5" s="12"/>
      <c r="M5" s="12"/>
    </row>
    <row r="6" spans="1:21" x14ac:dyDescent="0.2">
      <c r="A6" s="12"/>
      <c r="B6" s="12"/>
      <c r="C6" s="19" t="s">
        <v>0</v>
      </c>
      <c r="D6" s="12"/>
      <c r="E6" s="12"/>
      <c r="F6" s="12"/>
      <c r="G6" s="12"/>
      <c r="J6" s="12"/>
      <c r="K6" s="12"/>
      <c r="L6" s="12"/>
      <c r="M6" s="12"/>
    </row>
    <row r="7" spans="1:21" x14ac:dyDescent="0.2">
      <c r="A7" s="16" t="s">
        <v>0</v>
      </c>
      <c r="B7" s="18" t="s">
        <v>87</v>
      </c>
      <c r="C7" s="19" t="s">
        <v>89</v>
      </c>
      <c r="D7" s="19" t="s">
        <v>91</v>
      </c>
      <c r="E7" s="19" t="s">
        <v>93</v>
      </c>
      <c r="F7" s="19" t="s">
        <v>94</v>
      </c>
      <c r="G7" s="19" t="s">
        <v>95</v>
      </c>
      <c r="H7" s="19" t="s">
        <v>156</v>
      </c>
      <c r="I7" s="19" t="s">
        <v>102</v>
      </c>
      <c r="J7" s="19" t="s">
        <v>98</v>
      </c>
      <c r="K7" s="12"/>
      <c r="L7" s="12"/>
      <c r="M7" s="12"/>
    </row>
    <row r="8" spans="1:21" x14ac:dyDescent="0.2">
      <c r="A8" s="16"/>
      <c r="B8" s="18" t="s">
        <v>88</v>
      </c>
      <c r="C8" s="19" t="s">
        <v>90</v>
      </c>
      <c r="D8" s="19" t="s">
        <v>92</v>
      </c>
      <c r="E8" s="126" t="s">
        <v>205</v>
      </c>
      <c r="F8" s="126" t="s">
        <v>205</v>
      </c>
      <c r="G8" s="19" t="s">
        <v>92</v>
      </c>
      <c r="H8" s="19" t="s">
        <v>97</v>
      </c>
      <c r="I8" s="19" t="s">
        <v>97</v>
      </c>
      <c r="J8" s="19" t="s">
        <v>157</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10</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
      <c r="A11" s="12"/>
      <c r="B11" s="20" t="s">
        <v>11</v>
      </c>
      <c r="C11" s="21">
        <v>1.7000000000000001E-2</v>
      </c>
      <c r="D11" s="22">
        <v>42735</v>
      </c>
      <c r="E11" s="23">
        <v>100000</v>
      </c>
      <c r="F11" s="23">
        <v>101012</v>
      </c>
      <c r="G11" s="22">
        <f t="shared" ref="G11:G15" si="0">DATE(2015,12,31)</f>
        <v>42369</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
      <c r="A12" s="12"/>
      <c r="B12" s="20" t="s">
        <v>12</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
      <c r="A13" s="12"/>
      <c r="B13" s="20" t="s">
        <v>13</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
      <c r="A14" s="12"/>
      <c r="B14" s="20" t="s">
        <v>14</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
      <c r="A15" s="12"/>
      <c r="B15" s="20" t="s">
        <v>15</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
      <c r="A16" s="12"/>
      <c r="B16" s="20"/>
      <c r="C16" s="21"/>
      <c r="D16" s="22"/>
      <c r="E16" s="23"/>
      <c r="F16" s="23"/>
      <c r="G16" s="22"/>
      <c r="H16" s="21"/>
      <c r="I16" s="21"/>
      <c r="J16" s="24"/>
      <c r="K16" s="12"/>
      <c r="L16" s="12"/>
      <c r="M16" s="22"/>
      <c r="N16" s="37"/>
      <c r="O16" s="37"/>
      <c r="P16" s="37"/>
      <c r="Q16" s="37"/>
      <c r="R16" s="37"/>
      <c r="S16" s="37"/>
      <c r="T16" s="38"/>
      <c r="U16" s="38"/>
    </row>
    <row r="17" spans="1:24" x14ac:dyDescent="0.2">
      <c r="A17" s="12"/>
      <c r="B17" s="12"/>
      <c r="C17" s="21"/>
      <c r="D17" s="22" t="s">
        <v>0</v>
      </c>
      <c r="E17" s="23"/>
      <c r="F17" s="23"/>
      <c r="G17" s="22"/>
      <c r="H17" s="21"/>
      <c r="I17" s="21"/>
      <c r="J17" s="24"/>
      <c r="K17" s="12"/>
      <c r="L17" s="12"/>
      <c r="M17" s="22"/>
      <c r="N17" s="37"/>
      <c r="O17" s="37"/>
      <c r="P17" s="37"/>
      <c r="Q17" s="37"/>
      <c r="R17" s="37"/>
      <c r="S17" s="37"/>
      <c r="T17" s="38"/>
    </row>
    <row r="18" spans="1:24" x14ac:dyDescent="0.2">
      <c r="B18" s="25" t="s">
        <v>158</v>
      </c>
      <c r="C18" s="25"/>
      <c r="D18" s="25"/>
      <c r="E18" s="26"/>
      <c r="F18" s="26">
        <f>SUM(F10:F17)</f>
        <v>319170</v>
      </c>
      <c r="G18" s="25"/>
      <c r="H18" s="12"/>
      <c r="I18" s="49">
        <f>ROUND(SUMPRODUCT(F10:F16,I10:I16,J10:J16)/SUMPRODUCT(F10:F16,J10:J16),5)</f>
        <v>2.2509999999999999E-2</v>
      </c>
      <c r="J18" s="50">
        <f>ROUND(SUMPRODUCT(F10:F16,J10:J16)/F18,3)</f>
        <v>2.895</v>
      </c>
      <c r="K18" s="12"/>
      <c r="L18" s="12"/>
      <c r="M18" s="22"/>
      <c r="N18" s="37"/>
      <c r="O18" s="37"/>
      <c r="P18" s="37"/>
      <c r="Q18" s="37"/>
      <c r="R18" s="37"/>
      <c r="S18" s="37"/>
      <c r="T18" s="38"/>
    </row>
    <row r="19" spans="1:24" x14ac:dyDescent="0.2">
      <c r="A19" s="12"/>
      <c r="B19" s="12"/>
      <c r="C19" s="12"/>
      <c r="D19" s="12"/>
      <c r="E19" s="12"/>
      <c r="F19" s="12"/>
      <c r="G19" s="12"/>
      <c r="H19" s="12"/>
      <c r="I19" s="12"/>
      <c r="J19" s="12"/>
      <c r="K19" s="12"/>
      <c r="L19" s="12"/>
      <c r="M19" s="22"/>
      <c r="N19" s="37"/>
      <c r="O19" s="37"/>
      <c r="P19" s="37"/>
      <c r="Q19" s="37"/>
      <c r="R19" s="37"/>
      <c r="S19" s="37"/>
      <c r="T19" s="38"/>
      <c r="U19" s="38"/>
    </row>
    <row r="20" spans="1:24" ht="13.9" customHeight="1" x14ac:dyDescent="0.2">
      <c r="C20" s="12"/>
      <c r="D20" s="28" t="s">
        <v>16</v>
      </c>
      <c r="E20" s="29" t="s">
        <v>194</v>
      </c>
      <c r="F20" s="12"/>
      <c r="G20" s="12"/>
      <c r="H20" s="12"/>
      <c r="I20" s="30">
        <f>$I$18</f>
        <v>2.2509999999999999E-2</v>
      </c>
      <c r="J20" s="12"/>
      <c r="K20" s="12"/>
      <c r="L20" s="12"/>
      <c r="M20" s="22"/>
      <c r="N20" s="37"/>
      <c r="O20" s="37"/>
      <c r="P20" s="37"/>
      <c r="Q20" s="37"/>
      <c r="R20" s="37"/>
      <c r="S20" s="37"/>
      <c r="T20" s="38"/>
    </row>
    <row r="21" spans="1:24" ht="13.9" customHeight="1" x14ac:dyDescent="0.2">
      <c r="C21" s="12"/>
      <c r="D21" s="28" t="s">
        <v>17</v>
      </c>
      <c r="E21" s="29" t="s">
        <v>195</v>
      </c>
      <c r="F21" s="20"/>
      <c r="G21" s="12"/>
      <c r="H21" s="12"/>
      <c r="I21" s="30">
        <v>2.5000000000000001E-3</v>
      </c>
      <c r="J21" s="12"/>
      <c r="K21" s="12"/>
      <c r="L21" s="12"/>
      <c r="M21" s="22"/>
      <c r="N21" s="37"/>
      <c r="O21" s="37"/>
      <c r="P21" s="37"/>
      <c r="Q21" s="37"/>
      <c r="R21" s="37"/>
      <c r="S21" s="37"/>
      <c r="T21" s="38"/>
      <c r="U21" s="38"/>
    </row>
    <row r="22" spans="1:24" x14ac:dyDescent="0.2">
      <c r="C22" s="12"/>
      <c r="D22" s="28" t="s">
        <v>18</v>
      </c>
      <c r="E22" s="29" t="s">
        <v>46</v>
      </c>
      <c r="F22" s="12"/>
      <c r="G22" s="12"/>
      <c r="H22" s="12"/>
      <c r="I22" s="48">
        <f>I20-I21</f>
        <v>2.001E-2</v>
      </c>
      <c r="J22" s="12"/>
      <c r="K22" s="12"/>
      <c r="L22" s="12"/>
      <c r="M22" s="22"/>
      <c r="N22" s="37"/>
      <c r="O22" s="37"/>
      <c r="P22" s="37"/>
      <c r="Q22" s="37"/>
      <c r="R22" s="37"/>
      <c r="S22" s="37"/>
      <c r="T22" s="38"/>
      <c r="U22" s="38"/>
    </row>
    <row r="23" spans="1:24" x14ac:dyDescent="0.2">
      <c r="A23" s="28"/>
      <c r="B23" s="29"/>
      <c r="C23" s="12"/>
      <c r="D23" s="12"/>
      <c r="E23" s="12"/>
      <c r="F23" s="12"/>
      <c r="G23" s="12"/>
      <c r="H23" s="12"/>
      <c r="I23" s="31"/>
      <c r="J23" s="12"/>
      <c r="K23" s="12"/>
      <c r="L23" s="12"/>
      <c r="M23" s="22"/>
      <c r="N23" s="37"/>
      <c r="O23" s="37"/>
      <c r="P23" s="37"/>
      <c r="Q23" s="37"/>
      <c r="R23" s="37"/>
      <c r="S23" s="37"/>
      <c r="T23" s="38"/>
    </row>
    <row r="24" spans="1:24" x14ac:dyDescent="0.2">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
      <c r="A25" s="12"/>
      <c r="B25" s="12"/>
      <c r="C25" s="12"/>
      <c r="D25" s="12"/>
      <c r="E25" s="12"/>
      <c r="F25" s="12"/>
      <c r="G25" s="12"/>
      <c r="H25" s="12"/>
      <c r="I25" s="12"/>
      <c r="J25" s="12"/>
      <c r="K25" s="12"/>
      <c r="L25" s="12"/>
      <c r="M25" s="22"/>
      <c r="N25" s="37"/>
      <c r="O25" s="37"/>
      <c r="P25" s="37"/>
      <c r="Q25" s="37"/>
      <c r="R25" s="37"/>
      <c r="S25" s="37"/>
      <c r="T25" s="38"/>
    </row>
    <row r="26" spans="1:24" x14ac:dyDescent="0.2">
      <c r="A26" s="16" t="s">
        <v>103</v>
      </c>
      <c r="B26" s="12"/>
      <c r="C26" s="12"/>
      <c r="D26" s="12"/>
      <c r="E26" s="12"/>
      <c r="F26" s="12"/>
      <c r="G26" s="12"/>
      <c r="H26" s="12"/>
      <c r="I26" s="12"/>
      <c r="J26" s="12"/>
      <c r="K26" s="12"/>
      <c r="L26" s="12"/>
      <c r="M26" s="22"/>
      <c r="N26" s="37"/>
      <c r="O26" s="37"/>
      <c r="P26" s="37"/>
      <c r="Q26" s="37"/>
      <c r="R26" s="37"/>
      <c r="S26" s="37"/>
      <c r="T26" s="38"/>
    </row>
    <row r="27" spans="1:24" x14ac:dyDescent="0.2">
      <c r="A27" s="32" t="s">
        <v>104</v>
      </c>
      <c r="E27" s="46" t="s">
        <v>110</v>
      </c>
      <c r="F27" s="12"/>
      <c r="G27" s="32"/>
      <c r="H27" s="12"/>
      <c r="I27" s="12"/>
      <c r="J27" s="12"/>
      <c r="K27" s="12"/>
      <c r="L27" s="12"/>
      <c r="M27" s="12"/>
    </row>
    <row r="28" spans="1:24" x14ac:dyDescent="0.2">
      <c r="A28" s="32" t="s">
        <v>105</v>
      </c>
      <c r="E28" s="32" t="s">
        <v>222</v>
      </c>
      <c r="F28" s="12"/>
      <c r="G28" s="32"/>
      <c r="H28" s="12"/>
      <c r="I28" s="12"/>
      <c r="J28" s="12"/>
      <c r="K28" s="12"/>
      <c r="L28" s="12"/>
      <c r="M28" s="12"/>
    </row>
    <row r="29" spans="1:24" x14ac:dyDescent="0.2">
      <c r="A29" s="32" t="s">
        <v>106</v>
      </c>
      <c r="E29" s="32" t="s">
        <v>35</v>
      </c>
      <c r="F29" s="12"/>
      <c r="G29" s="32"/>
      <c r="H29" s="12"/>
      <c r="I29" s="12"/>
      <c r="J29" s="12"/>
      <c r="K29" s="12"/>
      <c r="L29" s="12"/>
      <c r="M29" s="12"/>
    </row>
    <row r="30" spans="1:24" x14ac:dyDescent="0.2">
      <c r="A30" s="32" t="s">
        <v>107</v>
      </c>
      <c r="B30" s="12"/>
      <c r="C30" s="12"/>
      <c r="E30" s="32" t="s">
        <v>160</v>
      </c>
      <c r="F30" s="12"/>
      <c r="G30" s="12"/>
      <c r="H30" s="12"/>
      <c r="I30" s="12"/>
      <c r="J30" s="12"/>
      <c r="K30" s="12"/>
      <c r="L30" s="12"/>
      <c r="M30" s="12"/>
    </row>
    <row r="31" spans="1:24" x14ac:dyDescent="0.2">
      <c r="A31" s="32" t="s">
        <v>108</v>
      </c>
      <c r="B31" s="12"/>
      <c r="C31" s="12"/>
      <c r="E31" s="32" t="s">
        <v>20</v>
      </c>
      <c r="F31" s="12"/>
      <c r="G31" s="12"/>
      <c r="H31" s="12"/>
      <c r="I31" s="12"/>
      <c r="J31" s="12"/>
      <c r="K31" s="12"/>
      <c r="L31" s="12"/>
      <c r="M31" s="12"/>
    </row>
    <row r="32" spans="1:24" x14ac:dyDescent="0.2">
      <c r="A32" s="32" t="s">
        <v>213</v>
      </c>
      <c r="B32" s="12"/>
      <c r="C32" s="12"/>
      <c r="E32" s="32" t="s">
        <v>0</v>
      </c>
      <c r="F32" s="12"/>
      <c r="G32" s="12"/>
      <c r="H32" s="12"/>
      <c r="I32" s="12"/>
      <c r="J32" s="12"/>
      <c r="K32" s="12"/>
      <c r="L32" s="12"/>
      <c r="M32" s="12"/>
    </row>
    <row r="33" spans="1:13" x14ac:dyDescent="0.2">
      <c r="A33" s="32"/>
      <c r="B33" s="12"/>
      <c r="C33" s="12"/>
      <c r="E33" s="32"/>
      <c r="F33" s="12"/>
      <c r="G33" s="12"/>
      <c r="H33" s="12"/>
      <c r="I33" s="12"/>
      <c r="J33" s="12"/>
      <c r="K33" s="12"/>
      <c r="L33" s="12"/>
      <c r="M33" s="12"/>
    </row>
    <row r="34" spans="1:13" x14ac:dyDescent="0.2">
      <c r="F34" s="12"/>
      <c r="G34" s="12"/>
      <c r="H34" s="12"/>
      <c r="I34" s="12"/>
      <c r="J34" s="12"/>
      <c r="K34" s="12"/>
      <c r="L34" s="12"/>
      <c r="M34" s="12"/>
    </row>
    <row r="35" spans="1:13" x14ac:dyDescent="0.2">
      <c r="A35" s="16" t="s">
        <v>112</v>
      </c>
      <c r="B35" s="12"/>
      <c r="C35" s="12"/>
      <c r="D35" s="12"/>
      <c r="E35" s="12"/>
      <c r="F35" s="12"/>
      <c r="G35" s="12"/>
      <c r="H35" s="12"/>
      <c r="I35" s="12"/>
      <c r="J35" s="12"/>
      <c r="K35" s="12"/>
      <c r="L35" s="12"/>
      <c r="M35" s="12"/>
    </row>
    <row r="36" spans="1:13" x14ac:dyDescent="0.2">
      <c r="A36" s="12" t="s">
        <v>214</v>
      </c>
      <c r="B36" s="12"/>
      <c r="C36" s="12"/>
      <c r="D36" s="12"/>
      <c r="E36" s="12"/>
      <c r="F36" s="12"/>
      <c r="G36" s="12"/>
      <c r="H36" s="12"/>
      <c r="I36" s="12"/>
      <c r="J36" s="12"/>
      <c r="K36" s="12"/>
      <c r="L36" s="12"/>
      <c r="M36" s="12"/>
    </row>
    <row r="37" spans="1:13" x14ac:dyDescent="0.2">
      <c r="A37" s="12" t="s">
        <v>215</v>
      </c>
      <c r="B37" s="12"/>
      <c r="C37" s="12"/>
      <c r="D37" s="12"/>
      <c r="E37" s="12"/>
      <c r="F37" s="12"/>
      <c r="G37" s="12"/>
      <c r="H37" s="12"/>
      <c r="I37" s="12"/>
      <c r="J37" s="12"/>
      <c r="K37" s="12"/>
      <c r="L37" s="12"/>
      <c r="M37" s="12"/>
    </row>
    <row r="38" spans="1:13" x14ac:dyDescent="0.2">
      <c r="A38" s="12"/>
      <c r="B38" s="12"/>
      <c r="C38" s="12"/>
      <c r="D38" s="33"/>
      <c r="E38" s="23"/>
      <c r="F38" s="12"/>
      <c r="G38" s="12"/>
      <c r="H38" s="12"/>
      <c r="I38" s="12"/>
      <c r="J38" s="12"/>
      <c r="K38" s="12"/>
      <c r="L38" s="12"/>
      <c r="M38" s="12"/>
    </row>
    <row r="39" spans="1:13" x14ac:dyDescent="0.2">
      <c r="A39" s="12"/>
      <c r="B39" s="12"/>
      <c r="C39" s="12"/>
      <c r="D39" s="12"/>
      <c r="E39" s="12"/>
      <c r="F39" s="12"/>
      <c r="G39" s="12"/>
      <c r="H39" s="12"/>
      <c r="I39" s="12"/>
      <c r="J39" s="12"/>
      <c r="K39" s="12"/>
      <c r="L39" s="12"/>
      <c r="M39" s="12"/>
    </row>
    <row r="40" spans="1:13" x14ac:dyDescent="0.2">
      <c r="A40" s="12"/>
      <c r="B40" s="12"/>
      <c r="C40" s="12"/>
      <c r="D40" s="12"/>
      <c r="E40" s="12"/>
      <c r="F40" s="12"/>
      <c r="G40" s="12"/>
      <c r="H40" s="12"/>
      <c r="I40" s="12"/>
      <c r="J40" s="12"/>
      <c r="K40" s="12"/>
      <c r="L40" s="12"/>
      <c r="M40" s="12"/>
    </row>
    <row r="41" spans="1:13" x14ac:dyDescent="0.2">
      <c r="A41" s="12"/>
      <c r="B41" s="12"/>
      <c r="C41" s="12"/>
      <c r="D41" s="34"/>
      <c r="E41" s="12"/>
      <c r="F41" s="12"/>
      <c r="G41" s="12"/>
      <c r="H41" s="12"/>
      <c r="I41" s="12"/>
      <c r="J41" s="12"/>
      <c r="K41" s="12"/>
      <c r="L41" s="12"/>
      <c r="M41" s="12"/>
    </row>
    <row r="42" spans="1:13" x14ac:dyDescent="0.2">
      <c r="A42" s="12"/>
      <c r="B42" s="12"/>
      <c r="C42" s="12"/>
      <c r="D42" s="12"/>
      <c r="E42" s="12"/>
      <c r="F42" s="12"/>
      <c r="G42" s="12"/>
      <c r="H42" s="12"/>
      <c r="I42" s="12"/>
      <c r="J42" s="12"/>
      <c r="K42" s="12"/>
      <c r="L42" s="12"/>
      <c r="M42" s="12"/>
    </row>
    <row r="43" spans="1:13" x14ac:dyDescent="0.2">
      <c r="A43" s="12"/>
      <c r="B43" s="12"/>
      <c r="C43" s="12"/>
      <c r="D43" s="12"/>
      <c r="E43" s="12"/>
      <c r="F43" s="12"/>
      <c r="G43" s="12"/>
      <c r="H43" s="12"/>
      <c r="I43" s="12"/>
      <c r="J43" s="12"/>
    </row>
    <row r="44" spans="1:13" x14ac:dyDescent="0.2">
      <c r="A44" s="12"/>
      <c r="B44" s="12"/>
      <c r="C44" s="12"/>
      <c r="D44" s="12"/>
      <c r="E44" s="12"/>
      <c r="F44" s="12"/>
      <c r="G44" s="12"/>
      <c r="H44" s="12"/>
      <c r="I44" s="12"/>
      <c r="J44" s="12"/>
    </row>
    <row r="47" spans="1:13" x14ac:dyDescent="0.2">
      <c r="E47" s="35"/>
    </row>
    <row r="49" spans="2:31" x14ac:dyDescent="0.2">
      <c r="D49" s="36"/>
    </row>
    <row r="50" spans="2:31" x14ac:dyDescent="0.2">
      <c r="K50" s="36"/>
      <c r="L50" s="36"/>
      <c r="M50" s="36"/>
      <c r="N50" s="36"/>
      <c r="O50" s="36"/>
      <c r="P50" s="36"/>
      <c r="Q50" s="36"/>
      <c r="R50" s="36"/>
      <c r="S50" s="36"/>
      <c r="T50" s="36"/>
      <c r="U50" s="36"/>
      <c r="V50" s="36"/>
      <c r="W50" s="36"/>
      <c r="X50" s="36"/>
      <c r="Y50" s="36"/>
      <c r="Z50" s="36"/>
      <c r="AA50" s="36"/>
      <c r="AB50" s="36"/>
      <c r="AC50" s="36"/>
      <c r="AD50" s="36"/>
      <c r="AE50" s="36"/>
    </row>
    <row r="52" spans="2:31" x14ac:dyDescent="0.2">
      <c r="C52" s="36"/>
      <c r="D52" s="36"/>
      <c r="E52" s="36"/>
      <c r="F52" s="36"/>
      <c r="G52" s="36"/>
      <c r="H52" s="36"/>
      <c r="I52" s="36"/>
      <c r="J52" s="36"/>
    </row>
    <row r="53" spans="2:31" x14ac:dyDescent="0.2">
      <c r="B53" s="20"/>
    </row>
    <row r="54" spans="2:31" x14ac:dyDescent="0.2">
      <c r="B54" s="20"/>
    </row>
    <row r="55" spans="2:31" x14ac:dyDescent="0.2">
      <c r="B55" s="20"/>
    </row>
    <row r="56" spans="2:31" x14ac:dyDescent="0.2">
      <c r="B56" s="20"/>
    </row>
    <row r="57" spans="2:31" x14ac:dyDescent="0.2">
      <c r="B57" s="20"/>
    </row>
    <row r="58" spans="2:31" x14ac:dyDescent="0.2">
      <c r="B58"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&amp;C&amp;"Arial,Bold"&amp;K000000SCÉNARIO 2
TAUX D'ACTUALISATION FONDÉ SUR LE TAUX DE RENDEMENT INTERNE (TRI) DES PLACEMENTS&amp;R&amp;"Arial,Bold"ANNEXE C
Feuille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workbookViewId="0">
      <selection activeCell="A25" sqref="A25"/>
    </sheetView>
  </sheetViews>
  <sheetFormatPr defaultColWidth="9.140625" defaultRowHeight="12.75" x14ac:dyDescent="0.2"/>
  <cols>
    <col min="1" max="1" width="20.28515625" style="4" customWidth="1"/>
    <col min="2" max="14" width="9.140625" style="4"/>
    <col min="15" max="15" width="4.140625" style="4" customWidth="1"/>
    <col min="16" max="17" width="9.140625" style="4"/>
    <col min="18" max="18" width="13.28515625" style="4" customWidth="1"/>
    <col min="19" max="19" width="9.140625" style="4" customWidth="1"/>
    <col min="20" max="16384" width="9.140625" style="4"/>
  </cols>
  <sheetData>
    <row r="1" spans="1:18" x14ac:dyDescent="0.2">
      <c r="A1" s="161" t="s">
        <v>189</v>
      </c>
      <c r="B1" s="161"/>
      <c r="C1" s="161"/>
      <c r="D1" s="161"/>
      <c r="E1" s="161"/>
      <c r="F1" s="161"/>
      <c r="G1" s="161"/>
      <c r="H1" s="161"/>
      <c r="I1" s="161"/>
      <c r="J1" s="161"/>
      <c r="K1" s="161"/>
      <c r="L1" s="161"/>
      <c r="M1" s="161"/>
      <c r="N1" s="161"/>
      <c r="O1" s="161"/>
      <c r="P1" s="161"/>
      <c r="Q1" s="161"/>
      <c r="R1" s="161"/>
    </row>
    <row r="2" spans="1:18" x14ac:dyDescent="0.2">
      <c r="A2" s="162" t="s">
        <v>42</v>
      </c>
      <c r="B2" s="162"/>
      <c r="C2" s="162"/>
      <c r="D2" s="162"/>
      <c r="E2" s="162"/>
      <c r="F2" s="162"/>
      <c r="G2" s="162"/>
      <c r="H2" s="162"/>
      <c r="I2" s="162"/>
      <c r="J2" s="162"/>
      <c r="K2" s="162"/>
      <c r="L2" s="162"/>
      <c r="M2" s="162"/>
      <c r="N2" s="162"/>
      <c r="O2" s="162"/>
      <c r="P2" s="162"/>
      <c r="Q2" s="162"/>
      <c r="R2" s="162"/>
    </row>
    <row r="4" spans="1:18" x14ac:dyDescent="0.2">
      <c r="A4" s="2" t="s">
        <v>216</v>
      </c>
      <c r="B4" s="2"/>
    </row>
    <row r="5" spans="1:18" x14ac:dyDescent="0.2">
      <c r="C5" s="1" t="s">
        <v>114</v>
      </c>
    </row>
    <row r="6" spans="1:18" x14ac:dyDescent="0.2">
      <c r="B6" s="5" t="s">
        <v>217</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v>
      </c>
    </row>
    <row r="8" spans="1:18" x14ac:dyDescent="0.2">
      <c r="A8" s="3" t="s">
        <v>115</v>
      </c>
      <c r="B8" s="3"/>
      <c r="C8" s="56"/>
      <c r="D8" s="56"/>
      <c r="E8" s="56"/>
      <c r="F8" s="56"/>
      <c r="G8" s="56"/>
      <c r="H8" s="56"/>
      <c r="I8" s="56"/>
      <c r="J8" s="56"/>
      <c r="K8" s="56"/>
      <c r="L8" s="56"/>
      <c r="M8" s="56"/>
      <c r="N8" s="56"/>
    </row>
    <row r="9" spans="1:18" x14ac:dyDescent="0.2">
      <c r="A9" s="4" t="s">
        <v>116</v>
      </c>
      <c r="B9" s="56">
        <v>150000</v>
      </c>
      <c r="C9" s="57">
        <v>0.34799999999999998</v>
      </c>
      <c r="D9" s="57">
        <v>0.215</v>
      </c>
      <c r="E9" s="57">
        <v>0.15</v>
      </c>
      <c r="F9" s="57">
        <v>9.5000000000000001E-2</v>
      </c>
      <c r="G9" s="57">
        <v>7.5999999999999998E-2</v>
      </c>
      <c r="H9" s="57">
        <v>4.4999999999999998E-2</v>
      </c>
      <c r="I9" s="57">
        <v>3.5000000000000003E-2</v>
      </c>
      <c r="J9" s="57">
        <v>0.02</v>
      </c>
      <c r="K9" s="57">
        <v>1.4999999999999999E-2</v>
      </c>
      <c r="L9" s="57">
        <v>1E-3</v>
      </c>
      <c r="M9" s="57">
        <v>0</v>
      </c>
      <c r="N9" s="57">
        <f>SUM(C9:M9)</f>
        <v>1</v>
      </c>
    </row>
    <row r="10" spans="1:18" x14ac:dyDescent="0.2">
      <c r="A10" s="4" t="s">
        <v>117</v>
      </c>
      <c r="B10" s="56">
        <v>60000</v>
      </c>
      <c r="C10" s="57">
        <v>0.25700000000000001</v>
      </c>
      <c r="D10" s="57">
        <v>0.187</v>
      </c>
      <c r="E10" s="57">
        <v>0.153</v>
      </c>
      <c r="F10" s="57">
        <v>0.125</v>
      </c>
      <c r="G10" s="57">
        <v>0.105</v>
      </c>
      <c r="H10" s="57">
        <v>0.08</v>
      </c>
      <c r="I10" s="57">
        <v>0.05</v>
      </c>
      <c r="J10" s="57">
        <v>0.03</v>
      </c>
      <c r="K10" s="57">
        <v>0.01</v>
      </c>
      <c r="L10" s="57">
        <v>3.0000000000000001E-3</v>
      </c>
      <c r="M10" s="57">
        <v>0</v>
      </c>
      <c r="N10" s="57">
        <f>SUM(C10:M10)</f>
        <v>1</v>
      </c>
    </row>
    <row r="11" spans="1:18" x14ac:dyDescent="0.2">
      <c r="A11" s="4" t="s">
        <v>118</v>
      </c>
      <c r="B11" s="56">
        <v>40000</v>
      </c>
      <c r="C11" s="57">
        <v>0.45</v>
      </c>
      <c r="D11" s="57">
        <v>0.2</v>
      </c>
      <c r="E11" s="57">
        <v>0.15</v>
      </c>
      <c r="F11" s="57">
        <v>0.1</v>
      </c>
      <c r="G11" s="57">
        <v>7.4999999999999997E-2</v>
      </c>
      <c r="H11" s="57">
        <v>0.02</v>
      </c>
      <c r="I11" s="57">
        <v>5.0000000000000001E-3</v>
      </c>
      <c r="J11" s="57">
        <v>0</v>
      </c>
      <c r="K11" s="57">
        <v>0</v>
      </c>
      <c r="L11" s="57">
        <v>0</v>
      </c>
      <c r="M11" s="57">
        <v>0</v>
      </c>
      <c r="N11" s="57">
        <f>SUM(C11:M11)</f>
        <v>1</v>
      </c>
    </row>
    <row r="12" spans="1:18" x14ac:dyDescent="0.2">
      <c r="A12" s="4" t="s">
        <v>119</v>
      </c>
      <c r="B12" s="56">
        <v>20000</v>
      </c>
      <c r="C12" s="57">
        <v>0.58799999999999986</v>
      </c>
      <c r="D12" s="57">
        <v>0.23400000000000001</v>
      </c>
      <c r="E12" s="57">
        <v>0.112</v>
      </c>
      <c r="F12" s="57">
        <v>2.9000000000000001E-2</v>
      </c>
      <c r="G12" s="57">
        <v>1.9E-2</v>
      </c>
      <c r="H12" s="57">
        <v>1.2999999999999999E-2</v>
      </c>
      <c r="I12" s="57">
        <v>5.0000000000000001E-3</v>
      </c>
      <c r="J12" s="57">
        <v>0</v>
      </c>
      <c r="K12" s="57">
        <v>0</v>
      </c>
      <c r="L12" s="57">
        <v>0</v>
      </c>
      <c r="M12" s="57">
        <v>0</v>
      </c>
      <c r="N12" s="57">
        <f>SUM(C12:M12)</f>
        <v>0.99999999999999989</v>
      </c>
    </row>
    <row r="13" spans="1:18" x14ac:dyDescent="0.2">
      <c r="A13" s="6" t="s">
        <v>122</v>
      </c>
      <c r="B13" s="58">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131" t="s">
        <v>224</v>
      </c>
      <c r="B14" s="56">
        <f>SUM(B9:B13)</f>
        <v>275000</v>
      </c>
      <c r="C14" s="57"/>
      <c r="D14" s="57"/>
      <c r="E14" s="57"/>
      <c r="F14" s="57"/>
      <c r="G14" s="57"/>
      <c r="H14" s="57"/>
      <c r="I14" s="57"/>
      <c r="J14" s="57"/>
      <c r="K14" s="57"/>
      <c r="L14" s="57"/>
      <c r="M14" s="57"/>
      <c r="N14" s="57"/>
    </row>
    <row r="15" spans="1:18" x14ac:dyDescent="0.2">
      <c r="A15" s="131" t="s">
        <v>225</v>
      </c>
      <c r="B15" s="56">
        <v>15000</v>
      </c>
      <c r="C15" s="57">
        <v>0.56099999999999994</v>
      </c>
      <c r="D15" s="57">
        <v>0.193</v>
      </c>
      <c r="E15" s="57">
        <v>0.105</v>
      </c>
      <c r="F15" s="57">
        <v>6.3E-2</v>
      </c>
      <c r="G15" s="57">
        <v>3.6999999999999998E-2</v>
      </c>
      <c r="H15" s="57">
        <v>2.1000000000000001E-2</v>
      </c>
      <c r="I15" s="57">
        <v>1.0999999999999999E-2</v>
      </c>
      <c r="J15" s="57">
        <v>5.0000000000000001E-3</v>
      </c>
      <c r="K15" s="57">
        <v>3.0000000000000001E-3</v>
      </c>
      <c r="L15" s="57">
        <v>1E-3</v>
      </c>
      <c r="M15" s="57">
        <v>0</v>
      </c>
      <c r="N15" s="57">
        <f>SUM(C15:M15)</f>
        <v>1</v>
      </c>
    </row>
    <row r="16" spans="1:18" x14ac:dyDescent="0.2">
      <c r="A16" s="6" t="s">
        <v>120</v>
      </c>
      <c r="B16" s="58">
        <v>0</v>
      </c>
      <c r="C16" s="9">
        <v>0</v>
      </c>
      <c r="D16" s="9">
        <v>0</v>
      </c>
      <c r="E16" s="9">
        <v>0</v>
      </c>
      <c r="F16" s="9">
        <v>0</v>
      </c>
      <c r="G16" s="9">
        <v>0</v>
      </c>
      <c r="H16" s="9">
        <v>0</v>
      </c>
      <c r="I16" s="9">
        <v>0</v>
      </c>
      <c r="J16" s="9">
        <v>0</v>
      </c>
      <c r="K16" s="9">
        <v>0</v>
      </c>
      <c r="L16" s="9">
        <v>0</v>
      </c>
      <c r="M16" s="9">
        <v>0</v>
      </c>
      <c r="N16" s="9">
        <f>SUM(C16:M16)</f>
        <v>0</v>
      </c>
    </row>
    <row r="17" spans="1:14" x14ac:dyDescent="0.2">
      <c r="A17" s="4" t="s">
        <v>115</v>
      </c>
      <c r="B17" s="56">
        <f>SUM(B14:B16)</f>
        <v>290000</v>
      </c>
      <c r="C17" s="57"/>
      <c r="D17" s="57"/>
      <c r="E17" s="57"/>
      <c r="F17" s="57"/>
      <c r="G17" s="57"/>
      <c r="H17" s="57"/>
      <c r="I17" s="57"/>
      <c r="J17" s="57"/>
      <c r="K17" s="57"/>
      <c r="L17" s="57"/>
      <c r="M17" s="57"/>
      <c r="N17" s="57"/>
    </row>
    <row r="18" spans="1:14" x14ac:dyDescent="0.2">
      <c r="B18" s="56"/>
      <c r="C18" s="56"/>
      <c r="D18" s="56"/>
      <c r="E18" s="56"/>
      <c r="F18" s="56"/>
      <c r="G18" s="56"/>
      <c r="H18" s="56"/>
      <c r="I18" s="56"/>
      <c r="J18" s="56"/>
      <c r="K18" s="56"/>
      <c r="L18" s="56"/>
      <c r="M18" s="56"/>
      <c r="N18" s="56"/>
    </row>
    <row r="19" spans="1:14" x14ac:dyDescent="0.2">
      <c r="A19" s="3" t="s">
        <v>121</v>
      </c>
      <c r="B19" s="10"/>
      <c r="C19" s="56"/>
      <c r="D19" s="56"/>
      <c r="E19" s="56"/>
      <c r="F19" s="56"/>
      <c r="G19" s="56"/>
      <c r="H19" s="56"/>
      <c r="I19" s="56"/>
      <c r="J19" s="56"/>
      <c r="K19" s="56"/>
      <c r="L19" s="56"/>
      <c r="M19" s="56"/>
      <c r="N19" s="56"/>
    </row>
    <row r="20" spans="1:14" x14ac:dyDescent="0.2">
      <c r="A20" s="4" t="s">
        <v>116</v>
      </c>
      <c r="B20" s="56">
        <v>10000</v>
      </c>
      <c r="C20" s="57">
        <v>0.35</v>
      </c>
      <c r="D20" s="57">
        <v>0.22900000000000001</v>
      </c>
      <c r="E20" s="57">
        <v>0.14799999999999999</v>
      </c>
      <c r="F20" s="57">
        <v>0.121</v>
      </c>
      <c r="G20" s="57">
        <v>0.08</v>
      </c>
      <c r="H20" s="57">
        <v>4.1000000000000002E-2</v>
      </c>
      <c r="I20" s="57">
        <v>0.01</v>
      </c>
      <c r="J20" s="57">
        <v>8.0000000000000002E-3</v>
      </c>
      <c r="K20" s="57">
        <v>7.0000000000000001E-3</v>
      </c>
      <c r="L20" s="57">
        <v>4.0000000000000001E-3</v>
      </c>
      <c r="M20" s="57">
        <v>2E-3</v>
      </c>
      <c r="N20" s="57">
        <f>SUM(C20:M20)</f>
        <v>1</v>
      </c>
    </row>
    <row r="21" spans="1:14" x14ac:dyDescent="0.2">
      <c r="A21" s="4" t="s">
        <v>117</v>
      </c>
      <c r="B21" s="56">
        <v>8000</v>
      </c>
      <c r="C21" s="57">
        <v>0.254</v>
      </c>
      <c r="D21" s="57">
        <v>0.45900000000000002</v>
      </c>
      <c r="E21" s="57">
        <v>0.13200000000000001</v>
      </c>
      <c r="F21" s="57">
        <v>5.2999999999999999E-2</v>
      </c>
      <c r="G21" s="57">
        <v>5.2999999999999999E-2</v>
      </c>
      <c r="H21" s="57">
        <v>2.7E-2</v>
      </c>
      <c r="I21" s="57">
        <v>1.4999999999999999E-2</v>
      </c>
      <c r="J21" s="57">
        <v>7.0000000000000001E-3</v>
      </c>
      <c r="K21" s="57">
        <v>0</v>
      </c>
      <c r="L21" s="57">
        <v>0</v>
      </c>
      <c r="M21" s="57">
        <v>0</v>
      </c>
      <c r="N21" s="57">
        <f>SUM(C21:M21)</f>
        <v>1.0000000000000002</v>
      </c>
    </row>
    <row r="22" spans="1:14" x14ac:dyDescent="0.2">
      <c r="A22" s="4" t="s">
        <v>118</v>
      </c>
      <c r="B22" s="56">
        <v>3000</v>
      </c>
      <c r="C22" s="57">
        <v>0.13600000000000001</v>
      </c>
      <c r="D22" s="57">
        <v>0.46300000000000002</v>
      </c>
      <c r="E22" s="57">
        <v>0.24099999999999999</v>
      </c>
      <c r="F22" s="57">
        <v>7.2999999999999995E-2</v>
      </c>
      <c r="G22" s="57">
        <v>3.5000000000000003E-2</v>
      </c>
      <c r="H22" s="57">
        <v>2.5999999999999999E-2</v>
      </c>
      <c r="I22" s="57">
        <v>1.7000000000000001E-2</v>
      </c>
      <c r="J22" s="57">
        <v>8.9999999999999993E-3</v>
      </c>
      <c r="K22" s="57">
        <v>0</v>
      </c>
      <c r="L22" s="57">
        <v>0</v>
      </c>
      <c r="M22" s="57">
        <v>0</v>
      </c>
      <c r="N22" s="57">
        <f>SUM(C22:M22)</f>
        <v>1</v>
      </c>
    </row>
    <row r="23" spans="1:14" x14ac:dyDescent="0.2">
      <c r="A23" s="4" t="s">
        <v>119</v>
      </c>
      <c r="B23" s="56">
        <v>5000</v>
      </c>
      <c r="C23" s="57">
        <v>0.33200000000000002</v>
      </c>
      <c r="D23" s="57">
        <v>0.40100000000000002</v>
      </c>
      <c r="E23" s="57">
        <v>0.14699999999999999</v>
      </c>
      <c r="F23" s="57">
        <v>6.9000000000000006E-2</v>
      </c>
      <c r="G23" s="57">
        <v>0.02</v>
      </c>
      <c r="H23" s="57">
        <v>1.6E-2</v>
      </c>
      <c r="I23" s="57">
        <v>8.0000000000000002E-3</v>
      </c>
      <c r="J23" s="57">
        <v>7.0000000000000001E-3</v>
      </c>
      <c r="K23" s="57">
        <v>0</v>
      </c>
      <c r="L23" s="57">
        <v>0</v>
      </c>
      <c r="M23" s="57">
        <v>0</v>
      </c>
      <c r="N23" s="57">
        <f>SUM(C23:M23)</f>
        <v>1</v>
      </c>
    </row>
    <row r="24" spans="1:14" x14ac:dyDescent="0.2">
      <c r="A24" s="6" t="s">
        <v>122</v>
      </c>
      <c r="B24" s="58">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131" t="s">
        <v>255</v>
      </c>
      <c r="B25" s="56">
        <f>SUM(B20:B24)</f>
        <v>27000</v>
      </c>
      <c r="C25" s="57"/>
      <c r="D25" s="57"/>
      <c r="E25" s="57"/>
      <c r="F25" s="57"/>
      <c r="G25" s="57"/>
      <c r="H25" s="57"/>
      <c r="I25" s="57"/>
      <c r="J25" s="57"/>
      <c r="K25" s="57"/>
      <c r="L25" s="57"/>
      <c r="M25" s="57"/>
      <c r="N25" s="57"/>
    </row>
    <row r="26" spans="1:14" x14ac:dyDescent="0.2">
      <c r="A26" s="4" t="s">
        <v>124</v>
      </c>
      <c r="B26" s="56">
        <v>3000</v>
      </c>
      <c r="C26" s="57">
        <v>1</v>
      </c>
      <c r="D26" s="57">
        <v>0</v>
      </c>
      <c r="E26" s="57">
        <v>0</v>
      </c>
      <c r="F26" s="57">
        <v>0</v>
      </c>
      <c r="G26" s="57">
        <v>0</v>
      </c>
      <c r="H26" s="57">
        <v>0</v>
      </c>
      <c r="I26" s="57">
        <v>0</v>
      </c>
      <c r="J26" s="57">
        <v>0</v>
      </c>
      <c r="K26" s="57">
        <v>0</v>
      </c>
      <c r="L26" s="57">
        <v>0</v>
      </c>
      <c r="M26" s="57">
        <v>0</v>
      </c>
      <c r="N26" s="57">
        <f>SUM(C26:M26)</f>
        <v>1</v>
      </c>
    </row>
    <row r="27" spans="1:14" x14ac:dyDescent="0.2">
      <c r="A27" s="6" t="s">
        <v>123</v>
      </c>
      <c r="B27" s="58">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121</v>
      </c>
      <c r="B28" s="56">
        <f>SUM(B25:B27)</f>
        <v>45000</v>
      </c>
      <c r="C28" s="57"/>
      <c r="D28" s="57"/>
      <c r="E28" s="57"/>
      <c r="F28" s="57"/>
      <c r="G28" s="57"/>
      <c r="H28" s="57"/>
      <c r="I28" s="57"/>
      <c r="J28" s="57"/>
      <c r="K28" s="57"/>
      <c r="L28" s="57"/>
      <c r="M28" s="57"/>
      <c r="N28" s="57"/>
    </row>
    <row r="29" spans="1:14" ht="13.5" thickBot="1" x14ac:dyDescent="0.25">
      <c r="A29" s="59"/>
      <c r="B29" s="60"/>
      <c r="C29" s="61"/>
      <c r="D29" s="61"/>
      <c r="E29" s="61"/>
      <c r="F29" s="61"/>
      <c r="G29" s="61"/>
      <c r="H29" s="61"/>
      <c r="I29" s="61"/>
      <c r="J29" s="61"/>
      <c r="K29" s="61"/>
      <c r="L29" s="61"/>
      <c r="M29" s="61"/>
      <c r="N29" s="61"/>
    </row>
    <row r="30" spans="1:14" ht="13.5" thickTop="1" x14ac:dyDescent="0.2">
      <c r="A30" s="1" t="s">
        <v>218</v>
      </c>
      <c r="B30" s="7">
        <f>B17+B28</f>
        <v>335000</v>
      </c>
      <c r="C30" s="8"/>
      <c r="D30" s="8"/>
      <c r="E30" s="8"/>
      <c r="F30" s="8"/>
      <c r="G30" s="8"/>
      <c r="H30" s="8"/>
      <c r="I30" s="8"/>
      <c r="J30" s="8"/>
      <c r="K30" s="8"/>
      <c r="L30" s="8"/>
      <c r="M30" s="8"/>
      <c r="N30" s="8"/>
    </row>
    <row r="31" spans="1:14" x14ac:dyDescent="0.2">
      <c r="B31" s="56"/>
      <c r="C31" s="57"/>
      <c r="D31" s="57"/>
      <c r="E31" s="57"/>
      <c r="F31" s="57"/>
      <c r="G31" s="57"/>
      <c r="H31" s="57"/>
      <c r="I31" s="57"/>
      <c r="J31" s="57"/>
      <c r="K31" s="57"/>
      <c r="L31" s="57"/>
      <c r="M31" s="57"/>
      <c r="N31" s="57"/>
    </row>
    <row r="32" spans="1:14" x14ac:dyDescent="0.2">
      <c r="B32" s="56"/>
      <c r="C32" s="56"/>
      <c r="D32" s="56"/>
      <c r="E32" s="56"/>
      <c r="F32" s="56"/>
      <c r="G32" s="56"/>
      <c r="H32" s="56"/>
      <c r="I32" s="56"/>
      <c r="J32" s="56"/>
      <c r="K32" s="56"/>
      <c r="L32" s="56"/>
      <c r="M32" s="56"/>
      <c r="N32" s="56"/>
    </row>
    <row r="33" spans="1:18" x14ac:dyDescent="0.2">
      <c r="A33" s="39" t="s">
        <v>161</v>
      </c>
      <c r="B33" s="40"/>
      <c r="C33" s="62"/>
      <c r="D33" s="62"/>
      <c r="E33" s="62"/>
      <c r="F33" s="62"/>
      <c r="G33" s="62"/>
      <c r="H33" s="62"/>
      <c r="I33" s="62"/>
      <c r="J33" s="62"/>
      <c r="K33" s="62"/>
      <c r="L33" s="62"/>
      <c r="M33" s="62"/>
      <c r="N33" s="62"/>
      <c r="O33" s="63"/>
    </row>
    <row r="34" spans="1:18" x14ac:dyDescent="0.2">
      <c r="A34" s="63"/>
      <c r="B34" s="62"/>
      <c r="C34" s="41" t="s">
        <v>114</v>
      </c>
      <c r="D34" s="62"/>
      <c r="E34" s="62"/>
      <c r="F34" s="62"/>
      <c r="G34" s="62"/>
      <c r="H34" s="62"/>
      <c r="I34" s="62"/>
      <c r="J34" s="62"/>
      <c r="K34" s="62"/>
      <c r="L34" s="62"/>
      <c r="M34" s="62"/>
      <c r="N34" s="62"/>
      <c r="O34" s="63"/>
      <c r="P34" s="5" t="s">
        <v>125</v>
      </c>
      <c r="Q34" s="5" t="s">
        <v>31</v>
      </c>
    </row>
    <row r="35" spans="1:18" x14ac:dyDescent="0.2">
      <c r="A35" s="63"/>
      <c r="B35" s="42"/>
      <c r="C35" s="41">
        <f>'ANNX C feuille 3'!$B$6</f>
        <v>2016</v>
      </c>
      <c r="D35" s="41">
        <f t="shared" ref="D35:M35" si="1">C35+1</f>
        <v>2017</v>
      </c>
      <c r="E35" s="41">
        <f t="shared" si="1"/>
        <v>2018</v>
      </c>
      <c r="F35" s="41">
        <f t="shared" si="1"/>
        <v>2019</v>
      </c>
      <c r="G35" s="41">
        <f t="shared" si="1"/>
        <v>2020</v>
      </c>
      <c r="H35" s="41">
        <f t="shared" si="1"/>
        <v>2021</v>
      </c>
      <c r="I35" s="41">
        <f t="shared" si="1"/>
        <v>2022</v>
      </c>
      <c r="J35" s="41">
        <f t="shared" si="1"/>
        <v>2023</v>
      </c>
      <c r="K35" s="41">
        <f t="shared" si="1"/>
        <v>2024</v>
      </c>
      <c r="L35" s="41">
        <f t="shared" si="1"/>
        <v>2025</v>
      </c>
      <c r="M35" s="41">
        <f t="shared" si="1"/>
        <v>2026</v>
      </c>
      <c r="N35" s="43" t="s">
        <v>1</v>
      </c>
      <c r="O35" s="63"/>
      <c r="P35" s="43" t="s">
        <v>126</v>
      </c>
      <c r="Q35" s="43" t="s">
        <v>127</v>
      </c>
      <c r="R35" s="43" t="s">
        <v>128</v>
      </c>
    </row>
    <row r="36" spans="1:18" x14ac:dyDescent="0.2">
      <c r="A36" s="63"/>
      <c r="B36" s="62"/>
      <c r="C36" s="62"/>
      <c r="D36" s="62"/>
      <c r="E36" s="62"/>
      <c r="F36" s="62"/>
      <c r="G36" s="62"/>
      <c r="H36" s="62"/>
      <c r="I36" s="62"/>
      <c r="J36" s="62"/>
      <c r="K36" s="62"/>
      <c r="L36" s="62"/>
      <c r="M36" s="62"/>
      <c r="N36" s="62"/>
      <c r="O36" s="63"/>
    </row>
    <row r="37" spans="1:18" x14ac:dyDescent="0.2">
      <c r="A37" s="64" t="s">
        <v>129</v>
      </c>
      <c r="B37" s="62"/>
      <c r="C37" s="62"/>
      <c r="D37" s="62"/>
      <c r="E37" s="62"/>
      <c r="F37" s="62"/>
      <c r="G37" s="62"/>
      <c r="H37" s="62"/>
      <c r="I37" s="62"/>
      <c r="J37" s="62"/>
      <c r="K37" s="62"/>
      <c r="L37" s="62"/>
      <c r="M37" s="62"/>
      <c r="N37" s="62"/>
      <c r="O37" s="63"/>
    </row>
    <row r="38" spans="1:18" x14ac:dyDescent="0.2">
      <c r="A38" s="64" t="s">
        <v>25</v>
      </c>
      <c r="B38" s="62"/>
      <c r="C38" s="44">
        <f>$Q38</f>
        <v>1140</v>
      </c>
      <c r="D38" s="44">
        <f>$Q38</f>
        <v>1140</v>
      </c>
      <c r="E38" s="44">
        <f>$Q38</f>
        <v>1140</v>
      </c>
      <c r="F38" s="44">
        <f>$Q38</f>
        <v>1140</v>
      </c>
      <c r="G38" s="44">
        <f>$Q38</f>
        <v>1140</v>
      </c>
      <c r="H38" s="44">
        <f>$P38+$Q38</f>
        <v>31140</v>
      </c>
      <c r="I38" s="44"/>
      <c r="J38" s="44"/>
      <c r="K38" s="44"/>
      <c r="L38" s="44"/>
      <c r="M38" s="44"/>
      <c r="N38" s="44">
        <f t="shared" ref="N38:N43" si="2">SUM(C38:M38)</f>
        <v>36840</v>
      </c>
      <c r="O38" s="63"/>
      <c r="P38" s="56">
        <f>'ANNX C feuille 1'!E10</f>
        <v>30000</v>
      </c>
      <c r="Q38" s="56">
        <f>'ANNX C feuille 1'!E10*'ANNX C feuille 1'!C10</f>
        <v>1140</v>
      </c>
      <c r="R38" s="65">
        <f>'ANNX C feuille 1'!D10</f>
        <v>44561</v>
      </c>
    </row>
    <row r="39" spans="1:18" x14ac:dyDescent="0.2">
      <c r="A39" s="64" t="s">
        <v>26</v>
      </c>
      <c r="B39" s="62"/>
      <c r="C39" s="44">
        <f>$P39+$Q39</f>
        <v>101700</v>
      </c>
      <c r="D39" s="44"/>
      <c r="E39" s="44"/>
      <c r="F39" s="44"/>
      <c r="G39" s="44"/>
      <c r="H39" s="44"/>
      <c r="I39" s="44"/>
      <c r="J39" s="44"/>
      <c r="K39" s="44"/>
      <c r="L39" s="44"/>
      <c r="M39" s="44"/>
      <c r="N39" s="44">
        <f t="shared" si="2"/>
        <v>101700</v>
      </c>
      <c r="O39" s="63"/>
      <c r="P39" s="56">
        <f>'ANNX C feuille 1'!E11</f>
        <v>100000</v>
      </c>
      <c r="Q39" s="56">
        <f>'ANNX C feuille 1'!E11*'ANNX C feuille 1'!C11</f>
        <v>1700.0000000000002</v>
      </c>
      <c r="R39" s="65">
        <f>'ANNX C feuille 1'!D11</f>
        <v>42735</v>
      </c>
    </row>
    <row r="40" spans="1:18" x14ac:dyDescent="0.2">
      <c r="A40" s="64" t="s">
        <v>27</v>
      </c>
      <c r="B40" s="62"/>
      <c r="C40" s="44">
        <f t="shared" ref="C40:I40" si="3">$Q40</f>
        <v>892.49999999999989</v>
      </c>
      <c r="D40" s="44">
        <f t="shared" si="3"/>
        <v>892.49999999999989</v>
      </c>
      <c r="E40" s="44">
        <f t="shared" si="3"/>
        <v>892.49999999999989</v>
      </c>
      <c r="F40" s="44">
        <f t="shared" si="3"/>
        <v>892.49999999999989</v>
      </c>
      <c r="G40" s="44">
        <f t="shared" si="3"/>
        <v>892.49999999999989</v>
      </c>
      <c r="H40" s="44">
        <f t="shared" si="3"/>
        <v>892.49999999999989</v>
      </c>
      <c r="I40" s="44">
        <f t="shared" si="3"/>
        <v>892.49999999999989</v>
      </c>
      <c r="J40" s="44">
        <f>$P40+$Q40</f>
        <v>35892.5</v>
      </c>
      <c r="K40" s="44"/>
      <c r="L40" s="44"/>
      <c r="M40" s="44"/>
      <c r="N40" s="44">
        <f t="shared" si="2"/>
        <v>42140</v>
      </c>
      <c r="O40" s="63"/>
      <c r="P40" s="56">
        <f>'ANNX C feuille 1'!E12</f>
        <v>35000</v>
      </c>
      <c r="Q40" s="56">
        <f>'ANNX C feuille 1'!E12*'ANNX C feuille 1'!C12</f>
        <v>892.49999999999989</v>
      </c>
      <c r="R40" s="65">
        <f>'ANNX C feuille 1'!D12</f>
        <v>45291</v>
      </c>
    </row>
    <row r="41" spans="1:18" x14ac:dyDescent="0.2">
      <c r="A41" s="64" t="s">
        <v>28</v>
      </c>
      <c r="B41" s="62"/>
      <c r="C41" s="44">
        <f>$Q41</f>
        <v>2960</v>
      </c>
      <c r="D41" s="44">
        <f>$P41+$Q41</f>
        <v>82960</v>
      </c>
      <c r="E41" s="44"/>
      <c r="F41" s="44"/>
      <c r="G41" s="44"/>
      <c r="H41" s="44"/>
      <c r="I41" s="44"/>
      <c r="J41" s="44"/>
      <c r="K41" s="44"/>
      <c r="L41" s="44"/>
      <c r="M41" s="44"/>
      <c r="N41" s="44">
        <f t="shared" si="2"/>
        <v>85920</v>
      </c>
      <c r="O41" s="63"/>
      <c r="P41" s="56">
        <f>'ANNX C feuille 1'!E13</f>
        <v>80000</v>
      </c>
      <c r="Q41" s="56">
        <f>'ANNX C feuille 1'!E13*'ANNX C feuille 1'!C13</f>
        <v>2960</v>
      </c>
      <c r="R41" s="65">
        <f>'ANNX C feuille 1'!D13</f>
        <v>43100</v>
      </c>
    </row>
    <row r="42" spans="1:18" x14ac:dyDescent="0.2">
      <c r="A42" s="64" t="s">
        <v>29</v>
      </c>
      <c r="B42" s="62"/>
      <c r="C42" s="44">
        <f>$Q42</f>
        <v>615</v>
      </c>
      <c r="D42" s="44">
        <f>$Q42</f>
        <v>615</v>
      </c>
      <c r="E42" s="44">
        <f>$Q42</f>
        <v>615</v>
      </c>
      <c r="F42" s="44">
        <f>$Q42</f>
        <v>615</v>
      </c>
      <c r="G42" s="44">
        <f>$P42+$Q42</f>
        <v>15615</v>
      </c>
      <c r="H42" s="44"/>
      <c r="I42" s="44"/>
      <c r="J42" s="44"/>
      <c r="K42" s="44"/>
      <c r="L42" s="44"/>
      <c r="M42" s="44"/>
      <c r="N42" s="44">
        <f t="shared" si="2"/>
        <v>18075</v>
      </c>
      <c r="O42" s="63"/>
      <c r="P42" s="56">
        <f>'ANNX C feuille 1'!E14</f>
        <v>15000</v>
      </c>
      <c r="Q42" s="56">
        <f>'ANNX C feuille 1'!E14*'ANNX C feuille 1'!C14</f>
        <v>615</v>
      </c>
      <c r="R42" s="65">
        <f>'ANNX C feuille 1'!D14</f>
        <v>44196</v>
      </c>
    </row>
    <row r="43" spans="1:18" x14ac:dyDescent="0.2">
      <c r="A43" s="66" t="s">
        <v>30</v>
      </c>
      <c r="B43" s="67"/>
      <c r="C43" s="45">
        <f>$Q43</f>
        <v>2125</v>
      </c>
      <c r="D43" s="45">
        <f>$Q43</f>
        <v>2125</v>
      </c>
      <c r="E43" s="45">
        <f>$P43+$Q43</f>
        <v>52125</v>
      </c>
      <c r="F43" s="45"/>
      <c r="G43" s="45"/>
      <c r="H43" s="45"/>
      <c r="I43" s="45"/>
      <c r="J43" s="45"/>
      <c r="K43" s="45"/>
      <c r="L43" s="45"/>
      <c r="M43" s="45"/>
      <c r="N43" s="45">
        <f t="shared" si="2"/>
        <v>56375</v>
      </c>
      <c r="O43" s="63"/>
      <c r="P43" s="56">
        <f>'ANNX C feuille 1'!E15</f>
        <v>50000</v>
      </c>
      <c r="Q43" s="56">
        <f>'ANNX C feuille 1'!E15*'ANNX C feuille 1'!C15</f>
        <v>2125</v>
      </c>
      <c r="R43" s="65">
        <f>'ANNX C feuille 1'!D15</f>
        <v>43465</v>
      </c>
    </row>
    <row r="44" spans="1:18" x14ac:dyDescent="0.2">
      <c r="A44" s="64" t="s">
        <v>130</v>
      </c>
      <c r="B44" s="62"/>
      <c r="C44" s="44">
        <f t="shared" ref="C44:N44" si="4">SUM(C38:C43)</f>
        <v>109432.5</v>
      </c>
      <c r="D44" s="44">
        <f t="shared" si="4"/>
        <v>87732.5</v>
      </c>
      <c r="E44" s="44">
        <f t="shared" si="4"/>
        <v>54772.5</v>
      </c>
      <c r="F44" s="44">
        <f t="shared" si="4"/>
        <v>2647.5</v>
      </c>
      <c r="G44" s="44">
        <f t="shared" si="4"/>
        <v>17647.5</v>
      </c>
      <c r="H44" s="44">
        <f t="shared" si="4"/>
        <v>32032.5</v>
      </c>
      <c r="I44" s="44">
        <f t="shared" si="4"/>
        <v>892.49999999999989</v>
      </c>
      <c r="J44" s="44">
        <f t="shared" si="4"/>
        <v>35892.5</v>
      </c>
      <c r="K44" s="44">
        <f t="shared" si="4"/>
        <v>0</v>
      </c>
      <c r="L44" s="44">
        <f t="shared" si="4"/>
        <v>0</v>
      </c>
      <c r="M44" s="44">
        <f t="shared" si="4"/>
        <v>0</v>
      </c>
      <c r="N44" s="44">
        <f t="shared" si="4"/>
        <v>341050</v>
      </c>
      <c r="O44" s="63"/>
    </row>
    <row r="45" spans="1:18" x14ac:dyDescent="0.2">
      <c r="A45" s="63"/>
      <c r="B45" s="62"/>
      <c r="C45" s="63"/>
      <c r="D45" s="63"/>
      <c r="E45" s="63"/>
      <c r="F45" s="63"/>
      <c r="G45" s="63"/>
      <c r="H45" s="63"/>
      <c r="I45" s="63"/>
      <c r="J45" s="63"/>
      <c r="K45" s="63"/>
      <c r="L45" s="63"/>
      <c r="M45" s="63"/>
      <c r="N45" s="63"/>
      <c r="O45" s="63"/>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&amp;C&amp;"Arial,Bold"SCÉNARIO 2
HYPOTHÈSES RELATIVES AUX FLUX MONÉTAIRES&amp;R&amp;"Arial,Bold"ANNEXE C
Feuille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zoomScaleNormal="100" zoomScalePageLayoutView="120" workbookViewId="0">
      <selection activeCell="N46" sqref="N46"/>
    </sheetView>
  </sheetViews>
  <sheetFormatPr defaultColWidth="9.140625"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61" t="s">
        <v>196</v>
      </c>
      <c r="B1" s="161"/>
      <c r="C1" s="161"/>
      <c r="D1" s="161"/>
      <c r="E1" s="161"/>
      <c r="F1" s="161"/>
      <c r="G1" s="161"/>
      <c r="H1" s="161"/>
      <c r="I1" s="161"/>
      <c r="J1" s="161"/>
      <c r="K1" s="161"/>
      <c r="L1" s="161"/>
      <c r="M1" s="161"/>
      <c r="N1" s="161"/>
    </row>
    <row r="2" spans="1:16" x14ac:dyDescent="0.2">
      <c r="A2" s="162" t="s">
        <v>42</v>
      </c>
      <c r="B2" s="162"/>
      <c r="C2" s="161"/>
      <c r="D2" s="161"/>
      <c r="E2" s="161"/>
      <c r="F2" s="161"/>
      <c r="G2" s="161"/>
      <c r="H2" s="161"/>
      <c r="I2" s="161"/>
      <c r="J2" s="161"/>
      <c r="K2" s="161"/>
      <c r="L2" s="161"/>
      <c r="M2" s="161"/>
      <c r="N2" s="161"/>
    </row>
    <row r="4" spans="1:16" x14ac:dyDescent="0.2">
      <c r="A4" s="2" t="s">
        <v>220</v>
      </c>
    </row>
    <row r="6" spans="1:16" x14ac:dyDescent="0.2">
      <c r="A6" s="1" t="s">
        <v>114</v>
      </c>
      <c r="B6" s="1">
        <f>'ANNX C feuille 2'!C6</f>
        <v>2016</v>
      </c>
      <c r="C6" s="1">
        <f>'ANNX C feuille 2'!D6</f>
        <v>2017</v>
      </c>
      <c r="D6" s="1">
        <f>'ANNX C feuille 2'!E6</f>
        <v>2018</v>
      </c>
      <c r="E6" s="1">
        <f>'ANNX C feuille 2'!F6</f>
        <v>2019</v>
      </c>
      <c r="F6" s="1">
        <f>'ANNX C feuille 2'!G6</f>
        <v>2020</v>
      </c>
      <c r="G6" s="1">
        <f>'ANNX C feuille 2'!H6</f>
        <v>2021</v>
      </c>
      <c r="H6" s="1">
        <f>'ANNX C feuille 2'!I6</f>
        <v>2022</v>
      </c>
      <c r="I6" s="1">
        <f>'ANNX C feuille 2'!J6</f>
        <v>2023</v>
      </c>
      <c r="J6" s="1">
        <f>'ANNX C feuille 2'!K6</f>
        <v>2024</v>
      </c>
      <c r="K6" s="1">
        <f>'ANNX C feuille 2'!L6</f>
        <v>2025</v>
      </c>
      <c r="L6" s="1">
        <f>'ANNX C feuille 2'!M6</f>
        <v>2026</v>
      </c>
      <c r="M6" s="5" t="s">
        <v>1</v>
      </c>
    </row>
    <row r="8" spans="1:16" x14ac:dyDescent="0.2">
      <c r="A8" s="3" t="s">
        <v>115</v>
      </c>
    </row>
    <row r="9" spans="1:16" x14ac:dyDescent="0.2">
      <c r="A9" s="4" t="s">
        <v>116</v>
      </c>
      <c r="B9" s="56">
        <f>ROUND('ANNX C feuille 2'!$B9*'ANNX C feuille 2'!C9,0)</f>
        <v>52200</v>
      </c>
      <c r="C9" s="56">
        <f>ROUND('ANNX C feuille 2'!$B9*'ANNX C feuille 2'!D9,0)</f>
        <v>32250</v>
      </c>
      <c r="D9" s="56">
        <f>ROUND('ANNX C feuille 2'!$B9*'ANNX C feuille 2'!E9,0)</f>
        <v>22500</v>
      </c>
      <c r="E9" s="56">
        <f>ROUND('ANNX C feuille 2'!$B9*'ANNX C feuille 2'!F9,0)</f>
        <v>14250</v>
      </c>
      <c r="F9" s="56">
        <f>ROUND('ANNX C feuille 2'!$B9*'ANNX C feuille 2'!G9,0)</f>
        <v>11400</v>
      </c>
      <c r="G9" s="56">
        <f>ROUND('ANNX C feuille 2'!$B9*'ANNX C feuille 2'!H9,0)</f>
        <v>6750</v>
      </c>
      <c r="H9" s="56">
        <f>ROUND('ANNX C feuille 2'!$B9*'ANNX C feuille 2'!I9,0)</f>
        <v>5250</v>
      </c>
      <c r="I9" s="56">
        <f>ROUND('ANNX C feuille 2'!$B9*'ANNX C feuille 2'!J9,0)</f>
        <v>3000</v>
      </c>
      <c r="J9" s="56">
        <f>ROUND('ANNX C feuille 2'!$B9*'ANNX C feuille 2'!K9,0)</f>
        <v>2250</v>
      </c>
      <c r="K9" s="56">
        <f>ROUND('ANNX C feuille 2'!$B9*'ANNX C feuille 2'!L9,0)</f>
        <v>150</v>
      </c>
      <c r="L9" s="56">
        <f>ROUND('ANNX C feuille 2'!$B9*'ANNX C feuille 2'!M9,0)</f>
        <v>0</v>
      </c>
      <c r="M9" s="56">
        <f>SUM(B9:L9)</f>
        <v>150000</v>
      </c>
      <c r="O9" s="56">
        <f>'ANNX C feuille 2'!B9</f>
        <v>150000</v>
      </c>
      <c r="P9" s="56">
        <f t="shared" ref="P9:P17" si="0">M9-O9</f>
        <v>0</v>
      </c>
    </row>
    <row r="10" spans="1:16" x14ac:dyDescent="0.2">
      <c r="A10" s="4" t="s">
        <v>117</v>
      </c>
      <c r="B10" s="56">
        <f>ROUND('ANNX C feuille 2'!$B10*'ANNX C feuille 2'!C10,0)</f>
        <v>15420</v>
      </c>
      <c r="C10" s="56">
        <f>ROUND('ANNX C feuille 2'!$B10*'ANNX C feuille 2'!D10,0)</f>
        <v>11220</v>
      </c>
      <c r="D10" s="56">
        <f>ROUND('ANNX C feuille 2'!$B10*'ANNX C feuille 2'!E10,0)</f>
        <v>9180</v>
      </c>
      <c r="E10" s="56">
        <f>ROUND('ANNX C feuille 2'!$B10*'ANNX C feuille 2'!F10,0)</f>
        <v>7500</v>
      </c>
      <c r="F10" s="56">
        <f>ROUND('ANNX C feuille 2'!$B10*'ANNX C feuille 2'!G10,0)</f>
        <v>6300</v>
      </c>
      <c r="G10" s="56">
        <f>ROUND('ANNX C feuille 2'!$B10*'ANNX C feuille 2'!H10,0)</f>
        <v>4800</v>
      </c>
      <c r="H10" s="56">
        <f>ROUND('ANNX C feuille 2'!$B10*'ANNX C feuille 2'!I10,0)</f>
        <v>3000</v>
      </c>
      <c r="I10" s="56">
        <f>ROUND('ANNX C feuille 2'!$B10*'ANNX C feuille 2'!J10,0)</f>
        <v>1800</v>
      </c>
      <c r="J10" s="56">
        <f>ROUND('ANNX C feuille 2'!$B10*'ANNX C feuille 2'!K10,0)</f>
        <v>600</v>
      </c>
      <c r="K10" s="56">
        <f>ROUND('ANNX C feuille 2'!$B10*'ANNX C feuille 2'!L10,0)</f>
        <v>180</v>
      </c>
      <c r="L10" s="56">
        <f>ROUND('ANNX C feuille 2'!$B10*'ANNX C feuille 2'!M10,0)</f>
        <v>0</v>
      </c>
      <c r="M10" s="56">
        <f>SUM(B10:L10)</f>
        <v>60000</v>
      </c>
      <c r="O10" s="56">
        <f>'ANNX C feuille 2'!B10</f>
        <v>60000</v>
      </c>
      <c r="P10" s="56">
        <f t="shared" si="0"/>
        <v>0</v>
      </c>
    </row>
    <row r="11" spans="1:16" x14ac:dyDescent="0.2">
      <c r="A11" s="4" t="s">
        <v>118</v>
      </c>
      <c r="B11" s="56">
        <f>ROUND('ANNX C feuille 2'!$B11*'ANNX C feuille 2'!C11,0)</f>
        <v>18000</v>
      </c>
      <c r="C11" s="56">
        <f>ROUND('ANNX C feuille 2'!$B11*'ANNX C feuille 2'!D11,0)</f>
        <v>8000</v>
      </c>
      <c r="D11" s="56">
        <f>ROUND('ANNX C feuille 2'!$B11*'ANNX C feuille 2'!E11,0)</f>
        <v>6000</v>
      </c>
      <c r="E11" s="56">
        <f>ROUND('ANNX C feuille 2'!$B11*'ANNX C feuille 2'!F11,0)</f>
        <v>4000</v>
      </c>
      <c r="F11" s="56">
        <f>ROUND('ANNX C feuille 2'!$B11*'ANNX C feuille 2'!G11,0)</f>
        <v>3000</v>
      </c>
      <c r="G11" s="56">
        <f>ROUND('ANNX C feuille 2'!$B11*'ANNX C feuille 2'!H11,0)</f>
        <v>800</v>
      </c>
      <c r="H11" s="56">
        <f>ROUND('ANNX C feuille 2'!$B11*'ANNX C feuille 2'!I11,0)</f>
        <v>200</v>
      </c>
      <c r="I11" s="56">
        <f>ROUND('ANNX C feuille 2'!$B11*'ANNX C feuille 2'!J11,0)</f>
        <v>0</v>
      </c>
      <c r="J11" s="56">
        <f>ROUND('ANNX C feuille 2'!$B11*'ANNX C feuille 2'!K11,0)</f>
        <v>0</v>
      </c>
      <c r="K11" s="56">
        <f>ROUND('ANNX C feuille 2'!$B11*'ANNX C feuille 2'!L11,0)</f>
        <v>0</v>
      </c>
      <c r="L11" s="56">
        <f>ROUND('ANNX C feuille 2'!$B11*'ANNX C feuille 2'!M11,0)</f>
        <v>0</v>
      </c>
      <c r="M11" s="56">
        <f>SUM(B11:L11)</f>
        <v>40000</v>
      </c>
      <c r="O11" s="56">
        <f>'ANNX C feuille 2'!B11</f>
        <v>40000</v>
      </c>
      <c r="P11" s="56">
        <f t="shared" si="0"/>
        <v>0</v>
      </c>
    </row>
    <row r="12" spans="1:16" x14ac:dyDescent="0.2">
      <c r="A12" s="4" t="s">
        <v>119</v>
      </c>
      <c r="B12" s="56">
        <f>ROUND('ANNX C feuille 2'!$B12*'ANNX C feuille 2'!C12,0)</f>
        <v>11760</v>
      </c>
      <c r="C12" s="56">
        <f>ROUND('ANNX C feuille 2'!$B12*'ANNX C feuille 2'!D12,0)</f>
        <v>4680</v>
      </c>
      <c r="D12" s="56">
        <f>ROUND('ANNX C feuille 2'!$B12*'ANNX C feuille 2'!E12,0)</f>
        <v>2240</v>
      </c>
      <c r="E12" s="56">
        <f>ROUND('ANNX C feuille 2'!$B12*'ANNX C feuille 2'!F12,0)</f>
        <v>580</v>
      </c>
      <c r="F12" s="56">
        <f>ROUND('ANNX C feuille 2'!$B12*'ANNX C feuille 2'!G12,0)</f>
        <v>380</v>
      </c>
      <c r="G12" s="56">
        <f>ROUND('ANNX C feuille 2'!$B12*'ANNX C feuille 2'!H12,0)</f>
        <v>260</v>
      </c>
      <c r="H12" s="56">
        <f>ROUND('ANNX C feuille 2'!$B12*'ANNX C feuille 2'!I12,0)</f>
        <v>100</v>
      </c>
      <c r="I12" s="56">
        <f>ROUND('ANNX C feuille 2'!$B12*'ANNX C feuille 2'!J12,0)</f>
        <v>0</v>
      </c>
      <c r="J12" s="56">
        <f>ROUND('ANNX C feuille 2'!$B12*'ANNX C feuille 2'!K12,0)</f>
        <v>0</v>
      </c>
      <c r="K12" s="56">
        <f>ROUND('ANNX C feuille 2'!$B12*'ANNX C feuille 2'!L12,0)</f>
        <v>0</v>
      </c>
      <c r="L12" s="56">
        <f>ROUND('ANNX C feuille 2'!$B12*'ANNX C feuille 2'!M12,0)</f>
        <v>0</v>
      </c>
      <c r="M12" s="56">
        <f>SUM(B12:L12)</f>
        <v>20000</v>
      </c>
      <c r="O12" s="56">
        <f>'ANNX C feuille 2'!B12</f>
        <v>20000</v>
      </c>
      <c r="P12" s="56">
        <f t="shared" si="0"/>
        <v>0</v>
      </c>
    </row>
    <row r="13" spans="1:16" x14ac:dyDescent="0.2">
      <c r="A13" s="6" t="s">
        <v>122</v>
      </c>
      <c r="B13" s="58">
        <f>ROUND('ANNX C feuille 2'!$B13*'ANNX C feuille 2'!C13,0)</f>
        <v>4280</v>
      </c>
      <c r="C13" s="58">
        <f>ROUND('ANNX C feuille 2'!$B13*'ANNX C feuille 2'!D13,0)</f>
        <v>340</v>
      </c>
      <c r="D13" s="58">
        <f>ROUND('ANNX C feuille 2'!$B13*'ANNX C feuille 2'!E13,0)</f>
        <v>225</v>
      </c>
      <c r="E13" s="58">
        <f>ROUND('ANNX C feuille 2'!$B13*'ANNX C feuille 2'!F13,0)</f>
        <v>125</v>
      </c>
      <c r="F13" s="58">
        <f>ROUND('ANNX C feuille 2'!$B13*'ANNX C feuille 2'!G13,0)</f>
        <v>30</v>
      </c>
      <c r="G13" s="58">
        <f>ROUND('ANNX C feuille 2'!$B13*'ANNX C feuille 2'!H13,0)</f>
        <v>0</v>
      </c>
      <c r="H13" s="58">
        <f>ROUND('ANNX C feuille 2'!$B13*'ANNX C feuille 2'!I13,0)</f>
        <v>0</v>
      </c>
      <c r="I13" s="58">
        <f>ROUND('ANNX C feuille 2'!$B13*'ANNX C feuille 2'!J13,0)</f>
        <v>0</v>
      </c>
      <c r="J13" s="58">
        <f>ROUND('ANNX C feuille 2'!$B13*'ANNX C feuille 2'!K13,0)</f>
        <v>0</v>
      </c>
      <c r="K13" s="58">
        <f>ROUND('ANNX C feuille 2'!$B13*'ANNX C feuille 2'!L13,0)</f>
        <v>0</v>
      </c>
      <c r="L13" s="58">
        <f>ROUND('ANNX C feuille 2'!$B13*'ANNX C feuille 2'!M13,0)</f>
        <v>0</v>
      </c>
      <c r="M13" s="58">
        <f>SUM(B13:L13)</f>
        <v>5000</v>
      </c>
      <c r="O13" s="56">
        <f>'ANNX C feuille 2'!B13</f>
        <v>5000</v>
      </c>
      <c r="P13" s="56">
        <f t="shared" si="0"/>
        <v>0</v>
      </c>
    </row>
    <row r="14" spans="1:16" x14ac:dyDescent="0.2">
      <c r="A14" s="131" t="s">
        <v>224</v>
      </c>
      <c r="B14" s="56">
        <f t="shared" ref="B14:M14" si="1">SUM(B9:B13)</f>
        <v>101660</v>
      </c>
      <c r="C14" s="56">
        <f t="shared" si="1"/>
        <v>56490</v>
      </c>
      <c r="D14" s="56">
        <f t="shared" si="1"/>
        <v>40145</v>
      </c>
      <c r="E14" s="56">
        <f t="shared" si="1"/>
        <v>26455</v>
      </c>
      <c r="F14" s="56">
        <f t="shared" si="1"/>
        <v>21110</v>
      </c>
      <c r="G14" s="56">
        <f t="shared" si="1"/>
        <v>12610</v>
      </c>
      <c r="H14" s="56">
        <f t="shared" si="1"/>
        <v>8550</v>
      </c>
      <c r="I14" s="56">
        <f t="shared" si="1"/>
        <v>4800</v>
      </c>
      <c r="J14" s="56">
        <f t="shared" si="1"/>
        <v>2850</v>
      </c>
      <c r="K14" s="56">
        <f t="shared" si="1"/>
        <v>330</v>
      </c>
      <c r="L14" s="56">
        <f t="shared" si="1"/>
        <v>0</v>
      </c>
      <c r="M14" s="56">
        <f t="shared" si="1"/>
        <v>275000</v>
      </c>
      <c r="O14" s="56">
        <f>'ANNX C feuille 2'!B14</f>
        <v>275000</v>
      </c>
      <c r="P14" s="56">
        <f t="shared" si="0"/>
        <v>0</v>
      </c>
    </row>
    <row r="15" spans="1:16" x14ac:dyDescent="0.2">
      <c r="A15" s="131" t="s">
        <v>225</v>
      </c>
      <c r="B15" s="56">
        <f>ROUND('ANNX C feuille 2'!$B15*'ANNX C feuille 2'!C15,0)</f>
        <v>8415</v>
      </c>
      <c r="C15" s="56">
        <f>ROUND('ANNX C feuille 2'!$B15*'ANNX C feuille 2'!D15,0)</f>
        <v>2895</v>
      </c>
      <c r="D15" s="56">
        <f>ROUND('ANNX C feuille 2'!$B15*'ANNX C feuille 2'!E15,0)</f>
        <v>1575</v>
      </c>
      <c r="E15" s="56">
        <f>ROUND('ANNX C feuille 2'!$B15*'ANNX C feuille 2'!F15,0)</f>
        <v>945</v>
      </c>
      <c r="F15" s="56">
        <f>ROUND('ANNX C feuille 2'!$B15*'ANNX C feuille 2'!G15,0)</f>
        <v>555</v>
      </c>
      <c r="G15" s="56">
        <f>ROUND('ANNX C feuille 2'!$B15*'ANNX C feuille 2'!H15,0)</f>
        <v>315</v>
      </c>
      <c r="H15" s="56">
        <f>ROUND('ANNX C feuille 2'!$B15*'ANNX C feuille 2'!I15,0)</f>
        <v>165</v>
      </c>
      <c r="I15" s="56">
        <f>ROUND('ANNX C feuille 2'!$B15*'ANNX C feuille 2'!J15,0)</f>
        <v>75</v>
      </c>
      <c r="J15" s="56">
        <f>ROUND('ANNX C feuille 2'!$B15*'ANNX C feuille 2'!K15,0)</f>
        <v>45</v>
      </c>
      <c r="K15" s="56">
        <f>ROUND('ANNX C feuille 2'!$B15*'ANNX C feuille 2'!L15,0)</f>
        <v>15</v>
      </c>
      <c r="L15" s="56">
        <f>ROUND('ANNX C feuille 2'!$B15*'ANNX C feuille 2'!M15,0)</f>
        <v>0</v>
      </c>
      <c r="M15" s="56">
        <f>SUM(B15:L15)</f>
        <v>15000</v>
      </c>
      <c r="O15" s="56">
        <f>'ANNX C feuille 2'!B15</f>
        <v>15000</v>
      </c>
      <c r="P15" s="56">
        <f t="shared" si="0"/>
        <v>0</v>
      </c>
    </row>
    <row r="16" spans="1:16" x14ac:dyDescent="0.2">
      <c r="A16" s="6" t="s">
        <v>162</v>
      </c>
      <c r="B16" s="58">
        <f>ROUND('ANNX C feuille 2'!$B16*'ANNX C feuille 2'!C16,0)</f>
        <v>0</v>
      </c>
      <c r="C16" s="58">
        <f>ROUND('ANNX C feuille 2'!$B16*'ANNX C feuille 2'!D16,0)</f>
        <v>0</v>
      </c>
      <c r="D16" s="58">
        <f>ROUND('ANNX C feuille 2'!$B16*'ANNX C feuille 2'!E16,0)</f>
        <v>0</v>
      </c>
      <c r="E16" s="58">
        <f>ROUND('ANNX C feuille 2'!$B16*'ANNX C feuille 2'!F16,0)</f>
        <v>0</v>
      </c>
      <c r="F16" s="58">
        <f>ROUND('ANNX C feuille 2'!$B16*'ANNX C feuille 2'!G16,0)</f>
        <v>0</v>
      </c>
      <c r="G16" s="58">
        <f>ROUND('ANNX C feuille 2'!$B16*'ANNX C feuille 2'!H16,0)</f>
        <v>0</v>
      </c>
      <c r="H16" s="58">
        <f>ROUND('ANNX C feuille 2'!$B16*'ANNX C feuille 2'!I16,0)</f>
        <v>0</v>
      </c>
      <c r="I16" s="58">
        <f>ROUND('ANNX C feuille 2'!$B16*'ANNX C feuille 2'!J16,0)</f>
        <v>0</v>
      </c>
      <c r="J16" s="58">
        <f>ROUND('ANNX C feuille 2'!$B16*'ANNX C feuille 2'!K16,0)</f>
        <v>0</v>
      </c>
      <c r="K16" s="58">
        <f>ROUND('ANNX C feuille 2'!$B16*'ANNX C feuille 2'!L16,0)</f>
        <v>0</v>
      </c>
      <c r="L16" s="58">
        <f>ROUND('ANNX C feuille 2'!$B16*'ANNX C feuille 2'!M16,0)</f>
        <v>0</v>
      </c>
      <c r="M16" s="58">
        <f>SUM(B16:L16)</f>
        <v>0</v>
      </c>
      <c r="O16" s="56">
        <f>'ANNX C feuille 2'!B16</f>
        <v>0</v>
      </c>
      <c r="P16" s="56">
        <f t="shared" si="0"/>
        <v>0</v>
      </c>
    </row>
    <row r="17" spans="1:16" x14ac:dyDescent="0.2">
      <c r="A17" s="4" t="s">
        <v>115</v>
      </c>
      <c r="B17" s="56">
        <f t="shared" ref="B17:M17" si="2">SUM(B14:B16)</f>
        <v>110075</v>
      </c>
      <c r="C17" s="56">
        <f t="shared" si="2"/>
        <v>59385</v>
      </c>
      <c r="D17" s="56">
        <f t="shared" si="2"/>
        <v>41720</v>
      </c>
      <c r="E17" s="56">
        <f t="shared" si="2"/>
        <v>27400</v>
      </c>
      <c r="F17" s="56">
        <f t="shared" si="2"/>
        <v>21665</v>
      </c>
      <c r="G17" s="56">
        <f t="shared" si="2"/>
        <v>12925</v>
      </c>
      <c r="H17" s="56">
        <f t="shared" si="2"/>
        <v>8715</v>
      </c>
      <c r="I17" s="56">
        <f t="shared" si="2"/>
        <v>4875</v>
      </c>
      <c r="J17" s="56">
        <f t="shared" si="2"/>
        <v>2895</v>
      </c>
      <c r="K17" s="56">
        <f t="shared" si="2"/>
        <v>345</v>
      </c>
      <c r="L17" s="56">
        <f t="shared" si="2"/>
        <v>0</v>
      </c>
      <c r="M17" s="56">
        <f t="shared" si="2"/>
        <v>290000</v>
      </c>
      <c r="O17" s="56">
        <f>'ANNX C feuille 2'!B17</f>
        <v>290000</v>
      </c>
      <c r="P17" s="56">
        <f t="shared" si="0"/>
        <v>0</v>
      </c>
    </row>
    <row r="18" spans="1:16" x14ac:dyDescent="0.2">
      <c r="B18" s="56"/>
      <c r="C18" s="56"/>
      <c r="D18" s="56"/>
      <c r="E18" s="56"/>
      <c r="F18" s="56"/>
      <c r="G18" s="56"/>
      <c r="H18" s="56"/>
      <c r="I18" s="56"/>
      <c r="J18" s="56"/>
      <c r="K18" s="56"/>
      <c r="L18" s="56"/>
      <c r="M18" s="56"/>
      <c r="O18" s="56" t="s">
        <v>0</v>
      </c>
    </row>
    <row r="19" spans="1:16" x14ac:dyDescent="0.2">
      <c r="A19" s="3" t="s">
        <v>121</v>
      </c>
      <c r="B19" s="56"/>
      <c r="C19" s="56"/>
      <c r="D19" s="56"/>
      <c r="E19" s="56"/>
      <c r="F19" s="56"/>
      <c r="G19" s="56"/>
      <c r="H19" s="56"/>
      <c r="I19" s="56"/>
      <c r="J19" s="56"/>
      <c r="K19" s="56"/>
      <c r="L19" s="56"/>
      <c r="M19" s="56"/>
      <c r="O19" s="56" t="s">
        <v>0</v>
      </c>
    </row>
    <row r="20" spans="1:16" x14ac:dyDescent="0.2">
      <c r="A20" s="4" t="s">
        <v>116</v>
      </c>
      <c r="B20" s="56">
        <f>ROUND('ANNX C feuille 2'!$B20*'ANNX C feuille 2'!C20,0)</f>
        <v>3500</v>
      </c>
      <c r="C20" s="56">
        <f>ROUND('ANNX C feuille 2'!$B20*'ANNX C feuille 2'!D20,0)</f>
        <v>2290</v>
      </c>
      <c r="D20" s="56">
        <f>ROUND('ANNX C feuille 2'!$B20*'ANNX C feuille 2'!E20,0)</f>
        <v>1480</v>
      </c>
      <c r="E20" s="56">
        <f>ROUND('ANNX C feuille 2'!$B20*'ANNX C feuille 2'!F20,0)</f>
        <v>1210</v>
      </c>
      <c r="F20" s="56">
        <f>ROUND('ANNX C feuille 2'!$B20*'ANNX C feuille 2'!G20,0)</f>
        <v>800</v>
      </c>
      <c r="G20" s="56">
        <f>ROUND('ANNX C feuille 2'!$B20*'ANNX C feuille 2'!H20,0)</f>
        <v>410</v>
      </c>
      <c r="H20" s="56">
        <f>ROUND('ANNX C feuille 2'!$B20*'ANNX C feuille 2'!I20,0)</f>
        <v>100</v>
      </c>
      <c r="I20" s="56">
        <f>ROUND('ANNX C feuille 2'!$B20*'ANNX C feuille 2'!J20,0)</f>
        <v>80</v>
      </c>
      <c r="J20" s="56">
        <f>ROUND('ANNX C feuille 2'!$B20*'ANNX C feuille 2'!K20,0)</f>
        <v>70</v>
      </c>
      <c r="K20" s="56">
        <f>ROUND('ANNX C feuille 2'!$B20*'ANNX C feuille 2'!L20,0)</f>
        <v>40</v>
      </c>
      <c r="L20" s="56">
        <f>ROUND('ANNX C feuille 2'!$B20*'ANNX C feuille 2'!M20,0)</f>
        <v>20</v>
      </c>
      <c r="M20" s="56">
        <f>SUM(B20:L20)</f>
        <v>10000</v>
      </c>
      <c r="O20" s="56">
        <f>'ANNX C feuille 2'!B20</f>
        <v>10000</v>
      </c>
      <c r="P20" s="56">
        <f t="shared" ref="P20:P28" si="3">M20-O20</f>
        <v>0</v>
      </c>
    </row>
    <row r="21" spans="1:16" x14ac:dyDescent="0.2">
      <c r="A21" s="4" t="s">
        <v>117</v>
      </c>
      <c r="B21" s="56">
        <f>ROUND('ANNX C feuille 2'!$B21*'ANNX C feuille 2'!C21,0)</f>
        <v>2032</v>
      </c>
      <c r="C21" s="56">
        <f>ROUND('ANNX C feuille 2'!$B21*'ANNX C feuille 2'!D21,0)</f>
        <v>3672</v>
      </c>
      <c r="D21" s="56">
        <f>ROUND('ANNX C feuille 2'!$B21*'ANNX C feuille 2'!E21,0)</f>
        <v>1056</v>
      </c>
      <c r="E21" s="56">
        <f>ROUND('ANNX C feuille 2'!$B21*'ANNX C feuille 2'!F21,0)</f>
        <v>424</v>
      </c>
      <c r="F21" s="56">
        <f>ROUND('ANNX C feuille 2'!$B21*'ANNX C feuille 2'!G21,0)</f>
        <v>424</v>
      </c>
      <c r="G21" s="56">
        <f>ROUND('ANNX C feuille 2'!$B21*'ANNX C feuille 2'!H21,0)</f>
        <v>216</v>
      </c>
      <c r="H21" s="56">
        <f>ROUND('ANNX C feuille 2'!$B21*'ANNX C feuille 2'!I21,0)</f>
        <v>120</v>
      </c>
      <c r="I21" s="56">
        <f>ROUND('ANNX C feuille 2'!$B21*'ANNX C feuille 2'!J21,0)</f>
        <v>56</v>
      </c>
      <c r="J21" s="56">
        <f>ROUND('ANNX C feuille 2'!$B21*'ANNX C feuille 2'!K21,0)</f>
        <v>0</v>
      </c>
      <c r="K21" s="56">
        <f>ROUND('ANNX C feuille 2'!$B21*'ANNX C feuille 2'!L21,0)</f>
        <v>0</v>
      </c>
      <c r="L21" s="56">
        <f>ROUND('ANNX C feuille 2'!$B21*'ANNX C feuille 2'!M21,0)</f>
        <v>0</v>
      </c>
      <c r="M21" s="56">
        <f>SUM(B21:L21)</f>
        <v>8000</v>
      </c>
      <c r="O21" s="56">
        <f>'ANNX C feuille 2'!B21</f>
        <v>8000</v>
      </c>
      <c r="P21" s="56">
        <f t="shared" si="3"/>
        <v>0</v>
      </c>
    </row>
    <row r="22" spans="1:16" x14ac:dyDescent="0.2">
      <c r="A22" s="4" t="s">
        <v>118</v>
      </c>
      <c r="B22" s="56">
        <f>ROUND('ANNX C feuille 2'!$B22*'ANNX C feuille 2'!C22,0)</f>
        <v>408</v>
      </c>
      <c r="C22" s="56">
        <f>ROUND('ANNX C feuille 2'!$B22*'ANNX C feuille 2'!D22,0)</f>
        <v>1389</v>
      </c>
      <c r="D22" s="56">
        <f>ROUND('ANNX C feuille 2'!$B22*'ANNX C feuille 2'!E22,0)</f>
        <v>723</v>
      </c>
      <c r="E22" s="56">
        <f>ROUND('ANNX C feuille 2'!$B22*'ANNX C feuille 2'!F22,0)</f>
        <v>219</v>
      </c>
      <c r="F22" s="56">
        <f>ROUND('ANNX C feuille 2'!$B22*'ANNX C feuille 2'!G22,0)</f>
        <v>105</v>
      </c>
      <c r="G22" s="56">
        <f>ROUND('ANNX C feuille 2'!$B22*'ANNX C feuille 2'!H22,0)</f>
        <v>78</v>
      </c>
      <c r="H22" s="56">
        <f>ROUND('ANNX C feuille 2'!$B22*'ANNX C feuille 2'!I22,0)</f>
        <v>51</v>
      </c>
      <c r="I22" s="56">
        <f>ROUND('ANNX C feuille 2'!$B22*'ANNX C feuille 2'!J22,0)</f>
        <v>27</v>
      </c>
      <c r="J22" s="56">
        <f>ROUND('ANNX C feuille 2'!$B22*'ANNX C feuille 2'!K22,0)</f>
        <v>0</v>
      </c>
      <c r="K22" s="56">
        <f>ROUND('ANNX C feuille 2'!$B22*'ANNX C feuille 2'!L22,0)</f>
        <v>0</v>
      </c>
      <c r="L22" s="56">
        <f>ROUND('ANNX C feuille 2'!$B22*'ANNX C feuille 2'!M22,0)</f>
        <v>0</v>
      </c>
      <c r="M22" s="56">
        <f>SUM(B22:L22)</f>
        <v>3000</v>
      </c>
      <c r="O22" s="56">
        <f>'ANNX C feuille 2'!B22</f>
        <v>3000</v>
      </c>
      <c r="P22" s="56">
        <f t="shared" si="3"/>
        <v>0</v>
      </c>
    </row>
    <row r="23" spans="1:16" x14ac:dyDescent="0.2">
      <c r="A23" s="4" t="s">
        <v>119</v>
      </c>
      <c r="B23" s="56">
        <f>ROUND('ANNX C feuille 2'!$B23*'ANNX C feuille 2'!C23,0)</f>
        <v>1660</v>
      </c>
      <c r="C23" s="56">
        <f>ROUND('ANNX C feuille 2'!$B23*'ANNX C feuille 2'!D23,0)</f>
        <v>2005</v>
      </c>
      <c r="D23" s="56">
        <f>ROUND('ANNX C feuille 2'!$B23*'ANNX C feuille 2'!E23,0)</f>
        <v>735</v>
      </c>
      <c r="E23" s="56">
        <f>ROUND('ANNX C feuille 2'!$B23*'ANNX C feuille 2'!F23,0)</f>
        <v>345</v>
      </c>
      <c r="F23" s="56">
        <f>ROUND('ANNX C feuille 2'!$B23*'ANNX C feuille 2'!G23,0)</f>
        <v>100</v>
      </c>
      <c r="G23" s="56">
        <f>ROUND('ANNX C feuille 2'!$B23*'ANNX C feuille 2'!H23,0)</f>
        <v>80</v>
      </c>
      <c r="H23" s="56">
        <f>ROUND('ANNX C feuille 2'!$B23*'ANNX C feuille 2'!I23,0)</f>
        <v>40</v>
      </c>
      <c r="I23" s="56">
        <f>ROUND('ANNX C feuille 2'!$B23*'ANNX C feuille 2'!J23,0)</f>
        <v>35</v>
      </c>
      <c r="J23" s="56">
        <f>ROUND('ANNX C feuille 2'!$B23*'ANNX C feuille 2'!K23,0)</f>
        <v>0</v>
      </c>
      <c r="K23" s="56">
        <f>ROUND('ANNX C feuille 2'!$B23*'ANNX C feuille 2'!L23,0)</f>
        <v>0</v>
      </c>
      <c r="L23" s="56">
        <f>ROUND('ANNX C feuille 2'!$B23*'ANNX C feuille 2'!M23,0)</f>
        <v>0</v>
      </c>
      <c r="M23" s="56">
        <f>SUM(B23:L23)</f>
        <v>5000</v>
      </c>
      <c r="O23" s="56">
        <f>'ANNX C feuille 2'!B23</f>
        <v>5000</v>
      </c>
      <c r="P23" s="56">
        <f t="shared" si="3"/>
        <v>0</v>
      </c>
    </row>
    <row r="24" spans="1:16" x14ac:dyDescent="0.2">
      <c r="A24" s="6" t="s">
        <v>122</v>
      </c>
      <c r="B24" s="58">
        <f>ROUND('ANNX C feuille 2'!$B24*'ANNX C feuille 2'!C24,0)</f>
        <v>728</v>
      </c>
      <c r="C24" s="58">
        <f>ROUND('ANNX C feuille 2'!$B24*'ANNX C feuille 2'!D24,0)</f>
        <v>256</v>
      </c>
      <c r="D24" s="58">
        <f>ROUND('ANNX C feuille 2'!$B24*'ANNX C feuille 2'!E24,0)</f>
        <v>6</v>
      </c>
      <c r="E24" s="58">
        <f>ROUND('ANNX C feuille 2'!$B24*'ANNX C feuille 2'!F24,0)</f>
        <v>5</v>
      </c>
      <c r="F24" s="58">
        <f>ROUND('ANNX C feuille 2'!$B24*'ANNX C feuille 2'!G24,0)</f>
        <v>3</v>
      </c>
      <c r="G24" s="58">
        <f>ROUND('ANNX C feuille 2'!$B24*'ANNX C feuille 2'!H24,0)</f>
        <v>2</v>
      </c>
      <c r="H24" s="58">
        <f>ROUND('ANNX C feuille 2'!$B24*'ANNX C feuille 2'!I24,0)</f>
        <v>0</v>
      </c>
      <c r="I24" s="58">
        <f>ROUND('ANNX C feuille 2'!$B24*'ANNX C feuille 2'!J24,0)</f>
        <v>0</v>
      </c>
      <c r="J24" s="58">
        <f>ROUND('ANNX C feuille 2'!$B24*'ANNX C feuille 2'!K24,0)</f>
        <v>0</v>
      </c>
      <c r="K24" s="58">
        <f>ROUND('ANNX C feuille 2'!$B24*'ANNX C feuille 2'!L24,0)</f>
        <v>0</v>
      </c>
      <c r="L24" s="58">
        <f>ROUND('ANNX C feuille 2'!$B24*'ANNX C feuille 2'!M24,0)</f>
        <v>0</v>
      </c>
      <c r="M24" s="58">
        <f>SUM(B24:L24)</f>
        <v>1000</v>
      </c>
      <c r="O24" s="56">
        <f>'ANNX C feuille 2'!B24</f>
        <v>1000</v>
      </c>
      <c r="P24" s="56">
        <f t="shared" si="3"/>
        <v>0</v>
      </c>
    </row>
    <row r="25" spans="1:16" x14ac:dyDescent="0.2">
      <c r="A25" s="131" t="s">
        <v>255</v>
      </c>
      <c r="B25" s="56">
        <f t="shared" ref="B25:M25" si="4">SUM(B20:B24)</f>
        <v>8328</v>
      </c>
      <c r="C25" s="56">
        <f t="shared" si="4"/>
        <v>9612</v>
      </c>
      <c r="D25" s="56">
        <f t="shared" si="4"/>
        <v>4000</v>
      </c>
      <c r="E25" s="56">
        <f t="shared" si="4"/>
        <v>2203</v>
      </c>
      <c r="F25" s="56">
        <f t="shared" si="4"/>
        <v>1432</v>
      </c>
      <c r="G25" s="56">
        <f t="shared" si="4"/>
        <v>786</v>
      </c>
      <c r="H25" s="56">
        <f t="shared" si="4"/>
        <v>311</v>
      </c>
      <c r="I25" s="56">
        <f t="shared" si="4"/>
        <v>198</v>
      </c>
      <c r="J25" s="56">
        <f t="shared" si="4"/>
        <v>70</v>
      </c>
      <c r="K25" s="56">
        <f t="shared" si="4"/>
        <v>40</v>
      </c>
      <c r="L25" s="56">
        <f t="shared" si="4"/>
        <v>20</v>
      </c>
      <c r="M25" s="56">
        <f t="shared" si="4"/>
        <v>27000</v>
      </c>
      <c r="O25" s="56">
        <f>'ANNX C feuille 2'!B25</f>
        <v>27000</v>
      </c>
      <c r="P25" s="56">
        <f t="shared" si="3"/>
        <v>0</v>
      </c>
    </row>
    <row r="26" spans="1:16" x14ac:dyDescent="0.2">
      <c r="A26" s="4" t="s">
        <v>124</v>
      </c>
      <c r="B26" s="56">
        <f>ROUND('ANNX C feuille 2'!$B26*'ANNX C feuille 2'!C26,0)</f>
        <v>3000</v>
      </c>
      <c r="C26" s="56">
        <f>ROUND('ANNX C feuille 2'!$B26*'ANNX C feuille 2'!D26,0)</f>
        <v>0</v>
      </c>
      <c r="D26" s="56">
        <f>ROUND('ANNX C feuille 2'!$B26*'ANNX C feuille 2'!E26,0)</f>
        <v>0</v>
      </c>
      <c r="E26" s="56">
        <f>ROUND('ANNX C feuille 2'!$B26*'ANNX C feuille 2'!F26,0)</f>
        <v>0</v>
      </c>
      <c r="F26" s="56">
        <f>ROUND('ANNX C feuille 2'!$B26*'ANNX C feuille 2'!G26,0)</f>
        <v>0</v>
      </c>
      <c r="G26" s="56">
        <f>ROUND('ANNX C feuille 2'!$B26*'ANNX C feuille 2'!H26,0)</f>
        <v>0</v>
      </c>
      <c r="H26" s="56">
        <f>ROUND('ANNX C feuille 2'!$B26*'ANNX C feuille 2'!I26,0)</f>
        <v>0</v>
      </c>
      <c r="I26" s="56">
        <f>ROUND('ANNX C feuille 2'!$B26*'ANNX C feuille 2'!J26,0)</f>
        <v>0</v>
      </c>
      <c r="J26" s="56">
        <f>ROUND('ANNX C feuille 2'!$B26*'ANNX C feuille 2'!K26,0)</f>
        <v>0</v>
      </c>
      <c r="K26" s="56">
        <f>ROUND('ANNX C feuille 2'!$B26*'ANNX C feuille 2'!L26,0)</f>
        <v>0</v>
      </c>
      <c r="L26" s="56">
        <f>ROUND('ANNX C feuille 2'!$B26*'ANNX C feuille 2'!M26,0)</f>
        <v>0</v>
      </c>
      <c r="M26" s="56">
        <f>SUM(B26:L26)</f>
        <v>3000</v>
      </c>
      <c r="O26" s="56">
        <f>'ANNX C feuille 2'!B26</f>
        <v>3000</v>
      </c>
      <c r="P26" s="56">
        <f t="shared" si="3"/>
        <v>0</v>
      </c>
    </row>
    <row r="27" spans="1:16" x14ac:dyDescent="0.2">
      <c r="A27" s="6" t="s">
        <v>123</v>
      </c>
      <c r="B27" s="58">
        <f>ROUND('ANNX C feuille 2'!$B27*'ANNX C feuille 2'!C27,0)</f>
        <v>8625</v>
      </c>
      <c r="C27" s="58">
        <f>ROUND('ANNX C feuille 2'!$B27*'ANNX C feuille 2'!D27,0)</f>
        <v>2850</v>
      </c>
      <c r="D27" s="58">
        <f>ROUND('ANNX C feuille 2'!$B27*'ANNX C feuille 2'!E27,0)</f>
        <v>1530</v>
      </c>
      <c r="E27" s="58">
        <f>ROUND('ANNX C feuille 2'!$B27*'ANNX C feuille 2'!F27,0)</f>
        <v>870</v>
      </c>
      <c r="F27" s="58">
        <f>ROUND('ANNX C feuille 2'!$B27*'ANNX C feuille 2'!G27,0)</f>
        <v>525</v>
      </c>
      <c r="G27" s="58">
        <f>ROUND('ANNX C feuille 2'!$B27*'ANNX C feuille 2'!H27,0)</f>
        <v>300</v>
      </c>
      <c r="H27" s="58">
        <f>ROUND('ANNX C feuille 2'!$B27*'ANNX C feuille 2'!I27,0)</f>
        <v>165</v>
      </c>
      <c r="I27" s="58">
        <f>ROUND('ANNX C feuille 2'!$B27*'ANNX C feuille 2'!J27,0)</f>
        <v>75</v>
      </c>
      <c r="J27" s="58">
        <f>ROUND('ANNX C feuille 2'!$B27*'ANNX C feuille 2'!K27,0)</f>
        <v>45</v>
      </c>
      <c r="K27" s="58">
        <f>ROUND('ANNX C feuille 2'!$B27*'ANNX C feuille 2'!L27,0)</f>
        <v>15</v>
      </c>
      <c r="L27" s="58">
        <f>ROUND('ANNX C feuille 2'!$B27*'ANNX C feuille 2'!M27,0)</f>
        <v>0</v>
      </c>
      <c r="M27" s="58">
        <f>SUM(B27:L27)</f>
        <v>15000</v>
      </c>
      <c r="O27" s="56">
        <f>'ANNX C feuille 2'!B27</f>
        <v>15000</v>
      </c>
      <c r="P27" s="56">
        <f t="shared" si="3"/>
        <v>0</v>
      </c>
    </row>
    <row r="28" spans="1:16" x14ac:dyDescent="0.2">
      <c r="A28" s="4" t="s">
        <v>121</v>
      </c>
      <c r="B28" s="56">
        <f t="shared" ref="B28:M28" si="5">SUM(B25:B27)</f>
        <v>19953</v>
      </c>
      <c r="C28" s="56">
        <f t="shared" si="5"/>
        <v>12462</v>
      </c>
      <c r="D28" s="56">
        <f t="shared" si="5"/>
        <v>5530</v>
      </c>
      <c r="E28" s="56">
        <f t="shared" si="5"/>
        <v>3073</v>
      </c>
      <c r="F28" s="56">
        <f t="shared" si="5"/>
        <v>1957</v>
      </c>
      <c r="G28" s="56">
        <f t="shared" si="5"/>
        <v>1086</v>
      </c>
      <c r="H28" s="56">
        <f t="shared" si="5"/>
        <v>476</v>
      </c>
      <c r="I28" s="56">
        <f t="shared" si="5"/>
        <v>273</v>
      </c>
      <c r="J28" s="56">
        <f t="shared" si="5"/>
        <v>115</v>
      </c>
      <c r="K28" s="56">
        <f t="shared" si="5"/>
        <v>55</v>
      </c>
      <c r="L28" s="56">
        <f t="shared" si="5"/>
        <v>20</v>
      </c>
      <c r="M28" s="56">
        <f t="shared" si="5"/>
        <v>45000</v>
      </c>
      <c r="O28" s="56">
        <f>'ANNX C feuille 2'!B28</f>
        <v>45000</v>
      </c>
      <c r="P28" s="56">
        <f t="shared" si="3"/>
        <v>0</v>
      </c>
    </row>
    <row r="29" spans="1:16" ht="13.5" thickBot="1" x14ac:dyDescent="0.25">
      <c r="A29" s="59"/>
      <c r="B29" s="60"/>
      <c r="C29" s="60"/>
      <c r="D29" s="60"/>
      <c r="E29" s="60"/>
      <c r="F29" s="60"/>
      <c r="G29" s="60"/>
      <c r="H29" s="60"/>
      <c r="I29" s="60"/>
      <c r="J29" s="60"/>
      <c r="K29" s="60"/>
      <c r="L29" s="60"/>
      <c r="M29" s="60"/>
      <c r="O29" s="56"/>
      <c r="P29" s="56"/>
    </row>
    <row r="30" spans="1:16" ht="13.5" thickTop="1" x14ac:dyDescent="0.2">
      <c r="A30" s="1" t="s">
        <v>218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56">
        <f>'ANNX C feuille 2'!B30</f>
        <v>335000</v>
      </c>
      <c r="P30" s="56">
        <f>M30-O30</f>
        <v>0</v>
      </c>
    </row>
    <row r="31" spans="1:16" x14ac:dyDescent="0.2">
      <c r="O31" s="56" t="s">
        <v>0</v>
      </c>
    </row>
    <row r="32" spans="1:16" x14ac:dyDescent="0.2">
      <c r="O32" s="56" t="s">
        <v>0</v>
      </c>
    </row>
    <row r="33" spans="1:16" x14ac:dyDescent="0.2">
      <c r="A33" s="2" t="s">
        <v>131</v>
      </c>
      <c r="O33" s="56" t="s">
        <v>0</v>
      </c>
    </row>
    <row r="34" spans="1:16" x14ac:dyDescent="0.2">
      <c r="O34" s="56" t="s">
        <v>0</v>
      </c>
    </row>
    <row r="35" spans="1:16" x14ac:dyDescent="0.2">
      <c r="A35" s="1" t="str">
        <f>$A$6</f>
        <v>Années futures :</v>
      </c>
      <c r="B35" s="1">
        <f>'ANNX C feuille 2'!C6</f>
        <v>2016</v>
      </c>
      <c r="C35" s="1">
        <f>'ANNX C feuille 2'!D6</f>
        <v>2017</v>
      </c>
      <c r="D35" s="1">
        <f>'ANNX C feuille 2'!E6</f>
        <v>2018</v>
      </c>
      <c r="E35" s="1">
        <f>'ANNX C feuille 2'!F6</f>
        <v>2019</v>
      </c>
      <c r="F35" s="1">
        <f>'ANNX C feuille 2'!G6</f>
        <v>2020</v>
      </c>
      <c r="G35" s="1">
        <f>'ANNX C feuille 2'!H6</f>
        <v>2021</v>
      </c>
      <c r="H35" s="1">
        <f>'ANNX C feuille 2'!I6</f>
        <v>2022</v>
      </c>
      <c r="I35" s="1">
        <f>'ANNX C feuille 2'!J6</f>
        <v>2023</v>
      </c>
      <c r="J35" s="1">
        <f>'ANNX C feuille 2'!K6</f>
        <v>2024</v>
      </c>
      <c r="K35" s="1">
        <f>'ANNX C feuille 2'!L6</f>
        <v>2025</v>
      </c>
      <c r="L35" s="1">
        <f>'ANNX C feuille 2'!M6</f>
        <v>2026</v>
      </c>
      <c r="M35" s="5" t="s">
        <v>1</v>
      </c>
      <c r="O35" s="56" t="s">
        <v>0</v>
      </c>
    </row>
    <row r="36" spans="1:16" x14ac:dyDescent="0.2">
      <c r="O36" s="56" t="s">
        <v>0</v>
      </c>
    </row>
    <row r="37" spans="1:16" x14ac:dyDescent="0.2">
      <c r="A37" s="1" t="s">
        <v>132</v>
      </c>
      <c r="B37" s="56">
        <f>'ANNX C feuille 2'!C44</f>
        <v>109432.5</v>
      </c>
      <c r="C37" s="56">
        <f>'ANNX C feuille 2'!D44</f>
        <v>87732.5</v>
      </c>
      <c r="D37" s="56">
        <f>'ANNX C feuille 2'!E44</f>
        <v>54772.5</v>
      </c>
      <c r="E37" s="56">
        <f>'ANNX C feuille 2'!F44</f>
        <v>2647.5</v>
      </c>
      <c r="F37" s="56">
        <f>'ANNX C feuille 2'!G44</f>
        <v>17647.5</v>
      </c>
      <c r="G37" s="56">
        <f>'ANNX C feuille 2'!H44</f>
        <v>32032.5</v>
      </c>
      <c r="H37" s="56">
        <f>'ANNX C feuille 2'!I44</f>
        <v>892.49999999999989</v>
      </c>
      <c r="I37" s="56">
        <f>'ANNX C feuille 2'!J44</f>
        <v>35892.5</v>
      </c>
      <c r="J37" s="56">
        <f>'ANNX C feuille 2'!K44</f>
        <v>0</v>
      </c>
      <c r="K37" s="56">
        <f>'ANNX C feuille 2'!L44</f>
        <v>0</v>
      </c>
      <c r="L37" s="56">
        <f>'ANNX C feuille 2'!M44</f>
        <v>0</v>
      </c>
      <c r="M37" s="56">
        <f>SUM(B37:L37)</f>
        <v>341050</v>
      </c>
      <c r="O37" s="56"/>
      <c r="P37" s="56"/>
    </row>
    <row r="38" spans="1:16" ht="13.5" thickBot="1" x14ac:dyDescent="0.25">
      <c r="A38" s="59"/>
      <c r="B38" s="59"/>
      <c r="C38" s="59"/>
      <c r="D38" s="59"/>
      <c r="E38" s="59"/>
      <c r="F38" s="59"/>
      <c r="G38" s="59"/>
      <c r="H38" s="59"/>
      <c r="I38" s="59"/>
      <c r="J38" s="59"/>
      <c r="K38" s="59"/>
      <c r="L38" s="59"/>
      <c r="M38" s="59"/>
    </row>
    <row r="39" spans="1:16" ht="13.5" thickTop="1" x14ac:dyDescent="0.2"/>
    <row r="40" spans="1:16" x14ac:dyDescent="0.2">
      <c r="A40" s="131" t="s">
        <v>257</v>
      </c>
      <c r="B40" s="68">
        <f t="shared" ref="B40:M40" si="7">B37-B30</f>
        <v>-20595.5</v>
      </c>
      <c r="C40" s="68">
        <f t="shared" si="7"/>
        <v>15885.5</v>
      </c>
      <c r="D40" s="68">
        <f t="shared" si="7"/>
        <v>7522.5</v>
      </c>
      <c r="E40" s="68">
        <f t="shared" si="7"/>
        <v>-27825.5</v>
      </c>
      <c r="F40" s="68">
        <f t="shared" si="7"/>
        <v>-5974.5</v>
      </c>
      <c r="G40" s="68">
        <f t="shared" si="7"/>
        <v>18021.5</v>
      </c>
      <c r="H40" s="68">
        <f t="shared" si="7"/>
        <v>-8298.5</v>
      </c>
      <c r="I40" s="68">
        <f t="shared" si="7"/>
        <v>30744.5</v>
      </c>
      <c r="J40" s="68">
        <f t="shared" si="7"/>
        <v>-3010</v>
      </c>
      <c r="K40" s="68">
        <f t="shared" si="7"/>
        <v>-400</v>
      </c>
      <c r="L40" s="68">
        <f t="shared" si="7"/>
        <v>-20</v>
      </c>
      <c r="M40" s="68">
        <f t="shared" si="7"/>
        <v>6050</v>
      </c>
      <c r="O40" s="68"/>
      <c r="P40" s="56"/>
    </row>
    <row r="41" spans="1:16" x14ac:dyDescent="0.2">
      <c r="A41" s="4" t="s">
        <v>197</v>
      </c>
      <c r="B41" s="99">
        <f>B40</f>
        <v>-20595.5</v>
      </c>
      <c r="C41" s="99">
        <f t="shared" ref="C41:L41" si="8">B41+C40</f>
        <v>-4710</v>
      </c>
      <c r="D41" s="99">
        <f t="shared" si="8"/>
        <v>2812.5</v>
      </c>
      <c r="E41" s="99">
        <f t="shared" si="8"/>
        <v>-25013</v>
      </c>
      <c r="F41" s="99">
        <f t="shared" si="8"/>
        <v>-30987.5</v>
      </c>
      <c r="G41" s="99">
        <f t="shared" si="8"/>
        <v>-12966</v>
      </c>
      <c r="H41" s="99">
        <f t="shared" si="8"/>
        <v>-21264.5</v>
      </c>
      <c r="I41" s="99">
        <f t="shared" si="8"/>
        <v>9480</v>
      </c>
      <c r="J41" s="99">
        <f t="shared" si="8"/>
        <v>6470</v>
      </c>
      <c r="K41" s="99">
        <f t="shared" si="8"/>
        <v>6070</v>
      </c>
      <c r="L41" s="99">
        <f t="shared" si="8"/>
        <v>6050</v>
      </c>
      <c r="M41" s="68"/>
    </row>
    <row r="43" spans="1:16" x14ac:dyDescent="0.2">
      <c r="A43" s="51" t="s">
        <v>133</v>
      </c>
      <c r="B43" s="69" t="str">
        <f>'ANNX A'!$B55</f>
        <v>- pour toutes les périodes, les entrées de trésorerie provenant de l'actif dépassent de 6 050 $ le paiement net issu du passif des polices, mais</v>
      </c>
      <c r="G43" s="70"/>
      <c r="H43" s="70"/>
      <c r="I43" s="70"/>
    </row>
    <row r="44" spans="1:16" x14ac:dyDescent="0.2">
      <c r="B44" s="69" t="str">
        <f>'ANNX A'!$B56</f>
        <v xml:space="preserve">- les fonds excédentaires cumulatifs (ou flux monétaires nets) sont négatifs à la plupart des périodes jusqu'à la fin de 2022. </v>
      </c>
      <c r="G44" s="70"/>
      <c r="H44" s="70"/>
      <c r="I44" s="70"/>
    </row>
    <row r="45" spans="1:16" x14ac:dyDescent="0.2">
      <c r="B45" s="69" t="str">
        <f>'ANNX A'!$B57</f>
        <v xml:space="preserve">- la valeur négative la plus élevée pour les fonds excédentaires se chiffre à - 30 988 $ en 2020. </v>
      </c>
      <c r="G45" s="70"/>
      <c r="H45" s="70"/>
      <c r="I45" s="70"/>
    </row>
    <row r="46" spans="1:16" ht="38.25" customHeight="1" x14ac:dyDescent="0.2">
      <c r="B46" s="163" t="str">
        <f>'ANNX A'!$B$58</f>
        <v>- sous réserve de la prise en compte de l'importance relative, le taux indiqué établi à la feuille 1 de l'annexe C ne serait pas utilisé sans ajustement du taux d'actualisation choisi et(ou) de la marge choisie pour le taux de rendement des placements, car les flux monétaires (entrées et sorties de trésorerie) ne sont pas cohérents.</v>
      </c>
      <c r="C46" s="163"/>
      <c r="D46" s="163"/>
      <c r="E46" s="163"/>
      <c r="F46" s="163"/>
      <c r="G46" s="163"/>
      <c r="H46" s="163"/>
      <c r="I46" s="163"/>
      <c r="J46" s="163"/>
      <c r="K46" s="163"/>
      <c r="L46" s="163"/>
      <c r="M46" s="163"/>
    </row>
    <row r="90" spans="1:15" x14ac:dyDescent="0.2">
      <c r="A90" s="63"/>
      <c r="B90" s="62"/>
      <c r="C90" s="63"/>
      <c r="D90" s="63"/>
      <c r="E90" s="63"/>
      <c r="F90" s="63"/>
      <c r="G90" s="63"/>
      <c r="H90" s="63"/>
      <c r="I90" s="63"/>
      <c r="J90" s="63"/>
      <c r="K90" s="63"/>
      <c r="L90" s="63"/>
      <c r="M90" s="63"/>
      <c r="N90" s="63"/>
      <c r="O90" s="63"/>
    </row>
    <row r="91" spans="1:15" x14ac:dyDescent="0.2">
      <c r="B91" s="56"/>
    </row>
    <row r="92" spans="1:15" x14ac:dyDescent="0.2">
      <c r="B92" s="56"/>
    </row>
    <row r="93" spans="1:15" x14ac:dyDescent="0.2">
      <c r="B93" s="56"/>
    </row>
    <row r="94" spans="1:15" x14ac:dyDescent="0.2">
      <c r="B94" s="56"/>
    </row>
  </sheetData>
  <sheetProtection sheet="1" objects="1" scenarios="1"/>
  <mergeCells count="3">
    <mergeCell ref="A1:N1"/>
    <mergeCell ref="A2:N2"/>
    <mergeCell ref="B46:M46"/>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&amp;C&amp;"Arial,Bold"SCÉNARIO 2
ÉVALUATION DE LA COHÉRENCE DES FLUX MONÉTAIRES&amp;R&amp;"Arial,Bold"ANNEXE C
Feuille 3</oddHeader>
    <oddFooter>&amp;L&amp;D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4"/>
  <sheetViews>
    <sheetView zoomScale="90" zoomScaleNormal="90" zoomScalePageLayoutView="110" workbookViewId="0">
      <selection activeCell="A48" sqref="A48"/>
    </sheetView>
  </sheetViews>
  <sheetFormatPr defaultColWidth="9.140625"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9" t="s">
        <v>189</v>
      </c>
      <c r="B1" s="159"/>
      <c r="C1" s="159"/>
      <c r="D1" s="159"/>
      <c r="E1" s="159"/>
      <c r="F1" s="159"/>
      <c r="G1" s="159"/>
      <c r="H1" s="159"/>
      <c r="I1" s="159"/>
      <c r="J1" s="159"/>
      <c r="K1" s="12"/>
      <c r="L1" s="12"/>
      <c r="M1" s="12"/>
    </row>
    <row r="2" spans="1:21" x14ac:dyDescent="0.2">
      <c r="A2" s="160" t="s">
        <v>42</v>
      </c>
      <c r="B2" s="160"/>
      <c r="C2" s="160"/>
      <c r="D2" s="160"/>
      <c r="E2" s="160"/>
      <c r="F2" s="160"/>
      <c r="G2" s="160"/>
      <c r="H2" s="160"/>
      <c r="I2" s="160"/>
      <c r="J2" s="160"/>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v>
      </c>
      <c r="D5" s="17" t="s">
        <v>3</v>
      </c>
      <c r="E5" s="17" t="s">
        <v>4</v>
      </c>
      <c r="F5" s="17" t="s">
        <v>5</v>
      </c>
      <c r="G5" s="17" t="s">
        <v>6</v>
      </c>
      <c r="H5" s="17" t="s">
        <v>7</v>
      </c>
      <c r="I5" s="17" t="s">
        <v>8</v>
      </c>
      <c r="J5" s="17" t="s">
        <v>9</v>
      </c>
      <c r="K5" s="12"/>
      <c r="L5" s="12"/>
      <c r="M5" s="12"/>
    </row>
    <row r="6" spans="1:21" x14ac:dyDescent="0.2">
      <c r="A6" s="12"/>
      <c r="B6" s="12"/>
      <c r="C6" s="12"/>
      <c r="D6" s="12"/>
      <c r="E6" s="12"/>
      <c r="F6" s="12"/>
      <c r="G6" s="12"/>
      <c r="J6" s="12"/>
      <c r="K6" s="12"/>
      <c r="L6" s="12"/>
      <c r="M6" s="12"/>
    </row>
    <row r="7" spans="1:21" x14ac:dyDescent="0.2">
      <c r="A7" s="16" t="s">
        <v>0</v>
      </c>
      <c r="B7" s="18" t="s">
        <v>87</v>
      </c>
      <c r="C7" s="19" t="s">
        <v>89</v>
      </c>
      <c r="D7" s="19" t="s">
        <v>91</v>
      </c>
      <c r="E7" s="19" t="s">
        <v>93</v>
      </c>
      <c r="F7" s="19" t="s">
        <v>94</v>
      </c>
      <c r="G7" s="19" t="s">
        <v>95</v>
      </c>
      <c r="H7" s="19" t="s">
        <v>156</v>
      </c>
      <c r="I7" s="19" t="s">
        <v>102</v>
      </c>
      <c r="J7" s="19" t="s">
        <v>98</v>
      </c>
      <c r="K7" s="12"/>
      <c r="L7" s="12"/>
      <c r="M7" s="12"/>
    </row>
    <row r="8" spans="1:21" x14ac:dyDescent="0.2">
      <c r="A8" s="16"/>
      <c r="B8" s="18" t="s">
        <v>88</v>
      </c>
      <c r="C8" s="19" t="s">
        <v>90</v>
      </c>
      <c r="D8" s="19" t="s">
        <v>92</v>
      </c>
      <c r="E8" s="126" t="s">
        <v>205</v>
      </c>
      <c r="F8" s="126" t="s">
        <v>205</v>
      </c>
      <c r="G8" s="19" t="s">
        <v>92</v>
      </c>
      <c r="H8" s="19" t="s">
        <v>97</v>
      </c>
      <c r="I8" s="19" t="s">
        <v>97</v>
      </c>
      <c r="J8" s="19" t="s">
        <v>157</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10</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
      <c r="A11" s="12"/>
      <c r="B11" s="20" t="s">
        <v>11</v>
      </c>
      <c r="C11" s="21">
        <v>1.7000000000000001E-2</v>
      </c>
      <c r="D11" s="22">
        <v>42735</v>
      </c>
      <c r="E11" s="23">
        <v>100000</v>
      </c>
      <c r="F11" s="23">
        <v>101012</v>
      </c>
      <c r="G11" s="22">
        <f t="shared" ref="G11:G21" si="0">DATE(2015,12,31)</f>
        <v>42369</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
      <c r="A12" s="12"/>
      <c r="B12" s="20" t="s">
        <v>12</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
      <c r="A13" s="12"/>
      <c r="B13" s="20" t="s">
        <v>13</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
      <c r="A14" s="12"/>
      <c r="B14" s="20" t="s">
        <v>14</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
      <c r="A15" s="12"/>
      <c r="B15" s="20" t="s">
        <v>15</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
      <c r="A16" s="12"/>
      <c r="B16" s="18" t="s">
        <v>221</v>
      </c>
      <c r="C16" s="21"/>
      <c r="D16" s="22"/>
      <c r="E16" s="23"/>
      <c r="F16" s="26">
        <f>SUM(F10:F15)</f>
        <v>319170</v>
      </c>
      <c r="G16" s="22"/>
      <c r="H16" s="21"/>
      <c r="I16" s="49">
        <f>ROUND(SUMPRODUCT(F10:F15,I10:I15,J10:J15)/SUMPRODUCT(F10:F15,J10:J15),5)</f>
        <v>2.2509999999999999E-2</v>
      </c>
      <c r="J16" s="50">
        <f>ROUND(SUMPRODUCT(F10:F15,J10:J15)/F16,3)</f>
        <v>2.895</v>
      </c>
      <c r="K16" s="12"/>
      <c r="L16" s="12"/>
      <c r="M16" s="22"/>
      <c r="N16" s="37"/>
      <c r="O16" s="37"/>
      <c r="P16" s="37"/>
      <c r="Q16" s="37"/>
      <c r="R16" s="37"/>
      <c r="S16" s="37"/>
      <c r="T16" s="38"/>
    </row>
    <row r="17" spans="1:24" x14ac:dyDescent="0.2">
      <c r="A17" s="12"/>
      <c r="B17" s="18"/>
      <c r="C17" s="21"/>
      <c r="D17" s="22"/>
      <c r="E17" s="23"/>
      <c r="F17" s="26"/>
      <c r="G17" s="22"/>
      <c r="H17" s="21"/>
      <c r="I17" s="21"/>
      <c r="J17" s="27"/>
      <c r="K17" s="12"/>
      <c r="L17" s="12"/>
      <c r="M17" s="22"/>
      <c r="N17" s="37"/>
      <c r="O17" s="37"/>
      <c r="P17" s="37"/>
      <c r="Q17" s="37"/>
      <c r="R17" s="37"/>
      <c r="S17" s="37"/>
      <c r="T17" s="38"/>
    </row>
    <row r="18" spans="1:24" x14ac:dyDescent="0.2">
      <c r="A18" s="12"/>
      <c r="B18" s="18" t="s">
        <v>164</v>
      </c>
      <c r="C18" s="21"/>
      <c r="D18" s="22"/>
      <c r="E18" s="23"/>
      <c r="F18" s="26"/>
      <c r="G18" s="22"/>
      <c r="H18" s="21"/>
      <c r="I18" s="21"/>
      <c r="J18" s="27"/>
      <c r="K18" s="12"/>
      <c r="L18" s="12"/>
      <c r="M18" s="22"/>
      <c r="N18" s="37"/>
      <c r="O18" s="37"/>
      <c r="P18" s="37"/>
      <c r="Q18" s="37"/>
      <c r="R18" s="37"/>
      <c r="S18" s="37"/>
      <c r="T18" s="38"/>
    </row>
    <row r="19" spans="1:24" x14ac:dyDescent="0.2">
      <c r="A19" s="12"/>
      <c r="B19" s="20">
        <v>2016</v>
      </c>
      <c r="C19" s="21">
        <v>0</v>
      </c>
      <c r="D19" s="22">
        <v>42735</v>
      </c>
      <c r="E19" s="23">
        <f t="shared" ref="E19:E21" si="4">F19</f>
        <v>20596</v>
      </c>
      <c r="F19" s="23">
        <v>20596</v>
      </c>
      <c r="G19" s="22">
        <f t="shared" si="0"/>
        <v>42369</v>
      </c>
      <c r="H19" s="21">
        <f t="shared" ref="H19:H21" si="5">ROUND(YIELD(G19,D19,C19,F19/E19*100,100,1,0),5)</f>
        <v>0</v>
      </c>
      <c r="I19" s="21">
        <f t="shared" ref="I19:I21" si="6">H19</f>
        <v>0</v>
      </c>
      <c r="J19" s="24">
        <f t="shared" ref="J19:J21" si="7">ROUND(DURATION(G19,D19,C19,I19,1,1),3)</f>
        <v>1</v>
      </c>
      <c r="K19" s="12"/>
      <c r="L19" s="12"/>
      <c r="M19" s="22"/>
      <c r="N19" s="37"/>
      <c r="O19" s="37"/>
      <c r="P19" s="37"/>
      <c r="Q19" s="37"/>
      <c r="R19" s="37"/>
      <c r="S19" s="37"/>
      <c r="T19" s="38"/>
    </row>
    <row r="20" spans="1:24" x14ac:dyDescent="0.2">
      <c r="A20" s="12"/>
      <c r="B20" s="20">
        <v>2019</v>
      </c>
      <c r="C20" s="21">
        <v>0</v>
      </c>
      <c r="D20" s="22">
        <v>43830</v>
      </c>
      <c r="E20" s="23">
        <f t="shared" si="4"/>
        <v>4417</v>
      </c>
      <c r="F20" s="23">
        <v>4417</v>
      </c>
      <c r="G20" s="22">
        <f t="shared" si="0"/>
        <v>42369</v>
      </c>
      <c r="H20" s="21">
        <f t="shared" si="5"/>
        <v>0</v>
      </c>
      <c r="I20" s="21">
        <f t="shared" si="6"/>
        <v>0</v>
      </c>
      <c r="J20" s="24">
        <f t="shared" si="7"/>
        <v>4</v>
      </c>
      <c r="K20" s="12"/>
      <c r="L20" s="12"/>
      <c r="M20" s="22"/>
      <c r="N20" s="37"/>
      <c r="O20" s="37"/>
      <c r="P20" s="37"/>
      <c r="Q20" s="37"/>
      <c r="R20" s="37"/>
      <c r="S20" s="37"/>
      <c r="T20" s="38"/>
    </row>
    <row r="21" spans="1:24" x14ac:dyDescent="0.2">
      <c r="A21" s="12"/>
      <c r="B21" s="20">
        <v>2020</v>
      </c>
      <c r="C21" s="21">
        <v>0</v>
      </c>
      <c r="D21" s="22">
        <v>44196</v>
      </c>
      <c r="E21" s="23">
        <f t="shared" si="4"/>
        <v>5987</v>
      </c>
      <c r="F21" s="23">
        <v>5987</v>
      </c>
      <c r="G21" s="22">
        <f t="shared" si="0"/>
        <v>42369</v>
      </c>
      <c r="H21" s="21">
        <f t="shared" si="5"/>
        <v>0</v>
      </c>
      <c r="I21" s="21">
        <f t="shared" si="6"/>
        <v>0</v>
      </c>
      <c r="J21" s="24">
        <f t="shared" si="7"/>
        <v>5</v>
      </c>
      <c r="K21" s="12"/>
      <c r="L21" s="12"/>
      <c r="M21" s="22"/>
      <c r="N21" s="37"/>
      <c r="O21" s="37"/>
      <c r="P21" s="37"/>
      <c r="Q21" s="37"/>
      <c r="R21" s="37"/>
      <c r="S21" s="37"/>
      <c r="T21" s="38"/>
    </row>
    <row r="22" spans="1:24" x14ac:dyDescent="0.2">
      <c r="A22" s="12"/>
      <c r="B22" s="18" t="s">
        <v>165</v>
      </c>
      <c r="C22" s="21"/>
      <c r="D22" s="22"/>
      <c r="E22" s="23" t="s">
        <v>0</v>
      </c>
      <c r="F22" s="26">
        <f>SUM(F19:F21)</f>
        <v>31000</v>
      </c>
      <c r="G22" s="22" t="s">
        <v>0</v>
      </c>
      <c r="H22" s="21" t="s">
        <v>0</v>
      </c>
      <c r="I22" s="49">
        <f>ROUND(SUMPRODUCT(F19:F21,I19:I21,J19:J21)/SUMPRODUCT(F19:F21,J19:J21),5)</f>
        <v>0</v>
      </c>
      <c r="J22" s="50">
        <f>ROUND(SUMPRODUCT(F19:F21,J19:J21)/F22,3)</f>
        <v>2.2000000000000002</v>
      </c>
      <c r="K22" s="12"/>
      <c r="L22" s="12"/>
      <c r="M22" s="22"/>
      <c r="N22" s="37"/>
      <c r="O22" s="37"/>
      <c r="P22" s="37"/>
      <c r="Q22" s="37"/>
      <c r="R22" s="37"/>
      <c r="S22" s="37"/>
      <c r="T22" s="38"/>
      <c r="U22" s="38"/>
    </row>
    <row r="23" spans="1:24" x14ac:dyDescent="0.2">
      <c r="A23" s="12"/>
      <c r="B23" s="20"/>
      <c r="C23" s="21"/>
      <c r="D23" s="22"/>
      <c r="E23" s="23"/>
      <c r="F23" s="23"/>
      <c r="G23" s="22"/>
      <c r="H23" s="21"/>
      <c r="I23" s="21"/>
      <c r="J23" s="24"/>
      <c r="K23" s="12"/>
      <c r="L23" s="12"/>
      <c r="M23" s="22"/>
      <c r="N23" s="37"/>
      <c r="O23" s="37"/>
      <c r="P23" s="37"/>
      <c r="Q23" s="37"/>
      <c r="R23" s="37"/>
      <c r="S23" s="37"/>
      <c r="T23" s="38"/>
      <c r="U23" s="38"/>
    </row>
    <row r="24" spans="1:24" x14ac:dyDescent="0.2">
      <c r="B24" s="25" t="s">
        <v>100</v>
      </c>
      <c r="C24" s="25"/>
      <c r="D24" s="25"/>
      <c r="E24" s="26"/>
      <c r="F24" s="26">
        <f>SUM(F16,F22)</f>
        <v>350170</v>
      </c>
      <c r="G24" s="25"/>
      <c r="H24" s="12"/>
      <c r="I24" s="49">
        <f>ROUND(((F16*I16*J16)+(F22*I22*J22))/((F16*J16)+(F22*J22)),5)</f>
        <v>2.0959999999999999E-2</v>
      </c>
      <c r="J24" s="50">
        <f>ROUND(((F16*J16)+(F22*J22))/F24,3)</f>
        <v>2.8330000000000002</v>
      </c>
      <c r="K24" s="12"/>
      <c r="L24" s="12"/>
      <c r="M24" s="22"/>
      <c r="N24" s="37"/>
      <c r="O24" s="37"/>
      <c r="P24" s="37"/>
      <c r="Q24" s="37"/>
      <c r="R24" s="37"/>
      <c r="S24" s="37"/>
      <c r="T24" s="38"/>
    </row>
    <row r="25" spans="1:24" x14ac:dyDescent="0.2">
      <c r="A25" s="12"/>
      <c r="B25" s="12"/>
      <c r="C25" s="12"/>
      <c r="D25" s="12"/>
      <c r="E25" s="12"/>
      <c r="F25" s="12"/>
      <c r="G25" s="12"/>
      <c r="H25" s="12"/>
      <c r="I25" s="12"/>
      <c r="J25" s="12"/>
      <c r="K25" s="12"/>
      <c r="L25" s="12"/>
      <c r="M25" s="22"/>
      <c r="N25" s="37"/>
      <c r="O25" s="37"/>
      <c r="P25" s="37"/>
      <c r="Q25" s="37"/>
      <c r="R25" s="37"/>
      <c r="S25" s="37"/>
      <c r="T25" s="38"/>
      <c r="U25" s="38"/>
    </row>
    <row r="26" spans="1:24" x14ac:dyDescent="0.2">
      <c r="D26" s="28" t="s">
        <v>16</v>
      </c>
      <c r="E26" s="29" t="s">
        <v>163</v>
      </c>
      <c r="F26" s="12"/>
      <c r="H26" s="12"/>
      <c r="I26" s="30">
        <f>$I$24</f>
        <v>2.0959999999999999E-2</v>
      </c>
      <c r="J26" s="12"/>
      <c r="K26" s="12"/>
      <c r="L26" s="12"/>
      <c r="M26" s="22"/>
      <c r="N26" s="37"/>
      <c r="O26" s="37"/>
      <c r="P26" s="37"/>
      <c r="Q26" s="37"/>
      <c r="R26" s="37"/>
      <c r="S26" s="37"/>
      <c r="T26" s="38"/>
    </row>
    <row r="27" spans="1:24" x14ac:dyDescent="0.2">
      <c r="D27" s="28" t="s">
        <v>17</v>
      </c>
      <c r="E27" s="29" t="s">
        <v>195</v>
      </c>
      <c r="F27" s="12"/>
      <c r="H27" s="12"/>
      <c r="I27" s="30">
        <v>2.5000000000000001E-3</v>
      </c>
      <c r="J27" s="12"/>
      <c r="K27" s="12"/>
      <c r="L27" s="12"/>
      <c r="M27" s="22"/>
      <c r="N27" s="37"/>
      <c r="O27" s="37"/>
      <c r="P27" s="37"/>
      <c r="Q27" s="37"/>
      <c r="R27" s="37"/>
      <c r="S27" s="37"/>
      <c r="T27" s="38"/>
      <c r="U27" s="38"/>
    </row>
    <row r="28" spans="1:24" x14ac:dyDescent="0.2">
      <c r="D28" s="28" t="s">
        <v>18</v>
      </c>
      <c r="E28" s="29" t="s">
        <v>46</v>
      </c>
      <c r="F28" s="12"/>
      <c r="H28" s="12"/>
      <c r="I28" s="48">
        <f>I26-I27</f>
        <v>1.8460000000000001E-2</v>
      </c>
      <c r="J28" s="12"/>
      <c r="K28" s="12"/>
      <c r="L28" s="12"/>
      <c r="M28" s="22"/>
      <c r="N28" s="37"/>
      <c r="O28" s="37"/>
      <c r="P28" s="37"/>
      <c r="Q28" s="37"/>
      <c r="R28" s="37"/>
      <c r="S28" s="37"/>
      <c r="T28" s="38"/>
      <c r="U28" s="38"/>
    </row>
    <row r="29" spans="1:24" x14ac:dyDescent="0.2">
      <c r="A29" s="28"/>
      <c r="B29" s="29"/>
      <c r="C29" s="12"/>
      <c r="D29" s="12"/>
      <c r="E29" s="12"/>
      <c r="F29" s="12"/>
      <c r="G29" s="12"/>
      <c r="H29" s="12"/>
      <c r="I29" s="31"/>
      <c r="J29" s="12"/>
      <c r="K29" s="12"/>
      <c r="L29" s="12"/>
      <c r="M29" s="22"/>
      <c r="N29" s="37"/>
      <c r="O29" s="37"/>
      <c r="P29" s="37"/>
      <c r="Q29" s="37"/>
      <c r="R29" s="37"/>
      <c r="S29" s="37"/>
      <c r="T29" s="38"/>
    </row>
    <row r="30" spans="1:24" x14ac:dyDescent="0.2">
      <c r="A30" s="28"/>
      <c r="B30" s="29"/>
      <c r="C30" s="12"/>
      <c r="D30" s="12"/>
      <c r="E30" s="12"/>
      <c r="F30" s="12"/>
      <c r="G30" s="12"/>
      <c r="H30" s="12"/>
      <c r="I30" s="31"/>
      <c r="J30" s="12"/>
      <c r="K30" s="12"/>
      <c r="L30" s="12"/>
      <c r="M30" s="22"/>
      <c r="N30" s="37"/>
      <c r="O30" s="37"/>
      <c r="P30" s="37"/>
      <c r="Q30" s="37"/>
      <c r="R30" s="37"/>
      <c r="S30" s="37"/>
      <c r="T30" s="38"/>
      <c r="U30" s="38"/>
      <c r="X30" s="38"/>
    </row>
    <row r="31" spans="1:24" x14ac:dyDescent="0.2">
      <c r="A31" s="12"/>
      <c r="B31" s="12"/>
      <c r="C31" s="12"/>
      <c r="D31" s="12"/>
      <c r="E31" s="12"/>
      <c r="F31" s="12"/>
      <c r="G31" s="12"/>
      <c r="H31" s="12"/>
      <c r="I31" s="12"/>
      <c r="J31" s="12"/>
      <c r="K31" s="12"/>
      <c r="L31" s="12"/>
      <c r="M31" s="22"/>
      <c r="N31" s="37"/>
      <c r="O31" s="37"/>
      <c r="P31" s="37"/>
      <c r="Q31" s="37"/>
      <c r="R31" s="37"/>
      <c r="S31" s="37"/>
      <c r="T31" s="38"/>
    </row>
    <row r="32" spans="1:24" x14ac:dyDescent="0.2">
      <c r="A32" s="54" t="s">
        <v>19</v>
      </c>
      <c r="B32" s="12"/>
      <c r="C32" s="12"/>
      <c r="D32" s="12"/>
      <c r="E32" s="12"/>
      <c r="F32" s="12"/>
      <c r="G32" s="12"/>
      <c r="H32" s="12"/>
      <c r="I32" s="12"/>
      <c r="J32" s="12"/>
      <c r="K32" s="12"/>
      <c r="L32" s="12"/>
      <c r="M32" s="22"/>
      <c r="N32" s="37"/>
      <c r="O32" s="37"/>
      <c r="P32" s="37"/>
      <c r="Q32" s="37"/>
      <c r="R32" s="37"/>
      <c r="S32" s="37"/>
      <c r="T32" s="38"/>
    </row>
    <row r="33" spans="1:13" x14ac:dyDescent="0.2">
      <c r="A33" s="32" t="s">
        <v>104</v>
      </c>
      <c r="E33" s="46" t="s">
        <v>110</v>
      </c>
      <c r="F33" s="12"/>
      <c r="G33" s="32"/>
      <c r="H33" s="12"/>
      <c r="I33" s="12"/>
      <c r="J33" s="12"/>
      <c r="K33" s="12"/>
      <c r="L33" s="12"/>
      <c r="M33" s="12"/>
    </row>
    <row r="34" spans="1:13" x14ac:dyDescent="0.2">
      <c r="A34" s="32" t="s">
        <v>167</v>
      </c>
      <c r="E34" s="32" t="s">
        <v>223</v>
      </c>
      <c r="F34" s="12"/>
      <c r="G34" s="32"/>
      <c r="H34" s="12"/>
      <c r="I34" s="12"/>
      <c r="J34" s="12"/>
      <c r="K34" s="12"/>
      <c r="L34" s="12"/>
      <c r="M34" s="12"/>
    </row>
    <row r="35" spans="1:13" x14ac:dyDescent="0.2">
      <c r="A35" s="32" t="s">
        <v>106</v>
      </c>
      <c r="E35" s="32" t="s">
        <v>35</v>
      </c>
      <c r="F35" s="12"/>
      <c r="G35" s="32"/>
      <c r="H35" s="12"/>
      <c r="I35" s="12"/>
      <c r="J35" s="12"/>
      <c r="K35" s="12"/>
      <c r="L35" s="12"/>
      <c r="M35" s="12"/>
    </row>
    <row r="36" spans="1:13" x14ac:dyDescent="0.2">
      <c r="A36" s="32" t="s">
        <v>107</v>
      </c>
      <c r="B36" s="12"/>
      <c r="C36" s="12"/>
      <c r="E36" s="32" t="s">
        <v>160</v>
      </c>
      <c r="F36" s="12"/>
      <c r="G36" s="12"/>
      <c r="H36" s="12"/>
      <c r="I36" s="12"/>
      <c r="J36" s="12"/>
      <c r="K36" s="12"/>
      <c r="L36" s="12"/>
      <c r="M36" s="12"/>
    </row>
    <row r="37" spans="1:13" x14ac:dyDescent="0.2">
      <c r="A37" s="32" t="s">
        <v>108</v>
      </c>
      <c r="B37" s="12"/>
      <c r="C37" s="12"/>
      <c r="E37" s="32" t="s">
        <v>20</v>
      </c>
      <c r="F37" s="12"/>
      <c r="G37" s="12"/>
      <c r="H37" s="12"/>
      <c r="I37" s="12"/>
      <c r="J37" s="12"/>
      <c r="K37" s="12"/>
      <c r="L37" s="12"/>
      <c r="M37" s="12"/>
    </row>
    <row r="38" spans="1:13" x14ac:dyDescent="0.2">
      <c r="A38" s="32" t="s">
        <v>213</v>
      </c>
      <c r="B38" s="12"/>
      <c r="C38" s="12"/>
      <c r="E38" s="32" t="s">
        <v>0</v>
      </c>
      <c r="F38" s="12"/>
      <c r="G38" s="12"/>
      <c r="H38" s="12"/>
      <c r="I38" s="12"/>
      <c r="J38" s="12"/>
      <c r="K38" s="12"/>
      <c r="L38" s="12"/>
      <c r="M38" s="12"/>
    </row>
    <row r="39" spans="1:13" x14ac:dyDescent="0.2">
      <c r="A39" s="32"/>
      <c r="B39" s="12"/>
      <c r="C39" s="12"/>
      <c r="E39" s="32"/>
      <c r="F39" s="12"/>
      <c r="G39" s="12"/>
      <c r="H39" s="12"/>
      <c r="I39" s="12"/>
      <c r="J39" s="12"/>
      <c r="K39" s="12"/>
      <c r="L39" s="12"/>
      <c r="M39" s="12"/>
    </row>
    <row r="40" spans="1:13" x14ac:dyDescent="0.2">
      <c r="F40" s="12"/>
      <c r="G40" s="12"/>
      <c r="H40" s="12"/>
      <c r="I40" s="12"/>
      <c r="J40" s="12"/>
      <c r="K40" s="12"/>
      <c r="L40" s="12"/>
      <c r="M40" s="12"/>
    </row>
    <row r="41" spans="1:13" x14ac:dyDescent="0.2">
      <c r="A41" s="16" t="s">
        <v>112</v>
      </c>
      <c r="B41" s="12"/>
      <c r="C41" s="12"/>
      <c r="D41" s="12"/>
      <c r="E41" s="12"/>
      <c r="F41" s="12"/>
      <c r="G41" s="12"/>
      <c r="H41" s="12"/>
      <c r="I41" s="12"/>
      <c r="J41" s="12"/>
      <c r="K41" s="12"/>
      <c r="L41" s="12"/>
      <c r="M41" s="12"/>
    </row>
    <row r="42" spans="1:13" x14ac:dyDescent="0.2">
      <c r="A42" s="12" t="s">
        <v>214</v>
      </c>
      <c r="B42" s="12"/>
      <c r="C42" s="12"/>
      <c r="D42" s="12"/>
      <c r="E42" s="12"/>
      <c r="F42" s="12"/>
      <c r="G42" s="12"/>
      <c r="H42" s="12"/>
      <c r="I42" s="12"/>
      <c r="J42" s="12"/>
      <c r="K42" s="12"/>
      <c r="L42" s="12"/>
      <c r="M42" s="12"/>
    </row>
    <row r="43" spans="1:13" x14ac:dyDescent="0.2">
      <c r="A43" s="12" t="s">
        <v>215</v>
      </c>
      <c r="B43" s="12"/>
      <c r="C43" s="12"/>
      <c r="D43" s="12"/>
      <c r="E43" s="12"/>
      <c r="F43" s="12"/>
      <c r="G43" s="12"/>
      <c r="H43" s="12"/>
      <c r="I43" s="12"/>
      <c r="J43" s="12"/>
      <c r="K43" s="12"/>
      <c r="L43" s="12"/>
      <c r="M43" s="12"/>
    </row>
    <row r="44" spans="1:13" x14ac:dyDescent="0.2">
      <c r="A44" s="12"/>
      <c r="B44" s="12"/>
      <c r="C44" s="12"/>
      <c r="D44" s="33"/>
      <c r="E44" s="23"/>
      <c r="F44" s="12"/>
      <c r="G44" s="12"/>
      <c r="H44" s="12"/>
      <c r="I44" s="12"/>
      <c r="J44" s="12"/>
      <c r="K44" s="12"/>
      <c r="L44" s="12"/>
      <c r="M44" s="12"/>
    </row>
    <row r="45" spans="1:13" x14ac:dyDescent="0.2">
      <c r="A45" s="53" t="s">
        <v>54</v>
      </c>
      <c r="B45" s="12"/>
      <c r="C45" s="12"/>
      <c r="D45" s="12"/>
      <c r="E45" s="12"/>
      <c r="F45" s="12"/>
      <c r="G45" s="12"/>
      <c r="H45" s="12"/>
      <c r="I45" s="12"/>
      <c r="J45" s="12"/>
      <c r="K45" s="12"/>
      <c r="L45" s="12"/>
      <c r="M45" s="12"/>
    </row>
    <row r="46" spans="1:13" x14ac:dyDescent="0.2">
      <c r="A46" s="12" t="s">
        <v>232</v>
      </c>
      <c r="B46" s="12"/>
      <c r="C46" s="12"/>
      <c r="D46" s="12"/>
      <c r="E46" s="12"/>
      <c r="F46" s="12"/>
      <c r="G46" s="12"/>
      <c r="H46" s="12"/>
      <c r="I46" s="12"/>
      <c r="J46" s="12"/>
      <c r="K46" s="12"/>
      <c r="L46" s="12"/>
      <c r="M46" s="12"/>
    </row>
    <row r="47" spans="1:13" x14ac:dyDescent="0.2">
      <c r="A47" s="12" t="s">
        <v>166</v>
      </c>
      <c r="B47" s="12"/>
      <c r="C47" s="12"/>
      <c r="D47" s="34"/>
      <c r="E47" s="12"/>
      <c r="F47" s="12"/>
      <c r="G47" s="12"/>
      <c r="H47" s="12"/>
      <c r="I47" s="12"/>
      <c r="J47" s="12"/>
      <c r="K47" s="12"/>
      <c r="L47" s="12"/>
      <c r="M47" s="12"/>
    </row>
    <row r="48" spans="1:13" x14ac:dyDescent="0.2">
      <c r="A48" s="12" t="s">
        <v>258</v>
      </c>
      <c r="B48" s="12"/>
      <c r="C48" s="12"/>
      <c r="D48" s="12"/>
      <c r="E48" s="12"/>
      <c r="F48" s="12"/>
      <c r="G48" s="12"/>
      <c r="H48" s="12"/>
      <c r="I48" s="12"/>
      <c r="J48" s="12"/>
      <c r="K48" s="12"/>
      <c r="L48" s="12"/>
      <c r="M48" s="12"/>
    </row>
    <row r="49" spans="1:31" x14ac:dyDescent="0.2">
      <c r="A49" s="12" t="s">
        <v>0</v>
      </c>
      <c r="B49" s="12"/>
      <c r="C49" s="12"/>
      <c r="D49" s="12"/>
      <c r="E49" s="12"/>
      <c r="F49" s="12"/>
      <c r="G49" s="12"/>
      <c r="H49" s="12"/>
      <c r="I49" s="12"/>
      <c r="J49" s="12"/>
    </row>
    <row r="50" spans="1:31" x14ac:dyDescent="0.2">
      <c r="A50" s="12"/>
      <c r="B50" s="12"/>
      <c r="C50" s="12"/>
      <c r="D50" s="12"/>
      <c r="E50" s="12"/>
      <c r="F50" s="12"/>
      <c r="G50" s="12"/>
      <c r="H50" s="12"/>
      <c r="I50" s="12"/>
      <c r="J50" s="12"/>
    </row>
    <row r="53" spans="1:31" x14ac:dyDescent="0.2">
      <c r="E53" s="35"/>
    </row>
    <row r="55" spans="1:31" x14ac:dyDescent="0.2">
      <c r="D55" s="36"/>
    </row>
    <row r="56" spans="1:31" x14ac:dyDescent="0.2">
      <c r="K56" s="36"/>
      <c r="L56" s="36"/>
      <c r="M56" s="36"/>
      <c r="N56" s="36"/>
      <c r="O56" s="36"/>
      <c r="P56" s="36"/>
      <c r="Q56" s="36"/>
      <c r="R56" s="36"/>
      <c r="S56" s="36"/>
      <c r="T56" s="36"/>
      <c r="U56" s="36"/>
      <c r="V56" s="36"/>
      <c r="W56" s="36"/>
      <c r="X56" s="36"/>
      <c r="Y56" s="36"/>
      <c r="Z56" s="36"/>
      <c r="AA56" s="36"/>
      <c r="AB56" s="36"/>
      <c r="AC56" s="36"/>
      <c r="AD56" s="36"/>
      <c r="AE56" s="36"/>
    </row>
    <row r="58" spans="1:31" x14ac:dyDescent="0.2">
      <c r="C58" s="36"/>
      <c r="D58" s="36"/>
      <c r="E58" s="36"/>
      <c r="F58" s="36"/>
      <c r="G58" s="36"/>
      <c r="H58" s="36"/>
      <c r="I58" s="36"/>
      <c r="J58" s="36"/>
    </row>
    <row r="59" spans="1:31" x14ac:dyDescent="0.2">
      <c r="B59" s="20"/>
    </row>
    <row r="60" spans="1:31" x14ac:dyDescent="0.2">
      <c r="B60" s="20"/>
    </row>
    <row r="61" spans="1:31" x14ac:dyDescent="0.2">
      <c r="B61" s="20"/>
    </row>
    <row r="62" spans="1:31" x14ac:dyDescent="0.2">
      <c r="B62" s="20"/>
    </row>
    <row r="63" spans="1:31" x14ac:dyDescent="0.2">
      <c r="B63" s="20"/>
    </row>
    <row r="64" spans="1:31" x14ac:dyDescent="0.2">
      <c r="B64"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&amp;C&amp;"Arial,Bold"&amp;K000000SCÉNARIO 3
TAUX D'ACTUALISATION FONDÉ SUR LE TAUX DE RENDEMENT INTERNE (TRI) DES PLACEMENTS&amp;R&amp;"Arial,Bold"ANNEXE D
Feuille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ANNX A</vt:lpstr>
      <vt:lpstr>ANNX B feuille 1</vt:lpstr>
      <vt:lpstr>ANNX B feuille 2</vt:lpstr>
      <vt:lpstr>ANNX B feuille 3</vt:lpstr>
      <vt:lpstr>ANNX B feuille 4</vt:lpstr>
      <vt:lpstr>ANNX C feuille 1</vt:lpstr>
      <vt:lpstr>ANNX C feuille 2</vt:lpstr>
      <vt:lpstr>ANNX C feuille 3</vt:lpstr>
      <vt:lpstr>ANNX D feuille 1</vt:lpstr>
      <vt:lpstr>ANNX D feuille 2</vt:lpstr>
      <vt:lpstr>ANNX D feuille 3</vt:lpstr>
      <vt:lpstr>ANNX D feuille 4</vt:lpstr>
      <vt:lpstr>'ANNX A'!Print_Area</vt:lpstr>
      <vt:lpstr>'ANNX B feuille 1'!Print_Area</vt:lpstr>
      <vt:lpstr>'ANNX B feuille 3'!Print_Area</vt:lpstr>
      <vt:lpstr>'ANNX B feuille 4'!Print_Area</vt:lpstr>
      <vt:lpstr>'ANNX C feuille 1'!Print_Area</vt:lpstr>
      <vt:lpstr>'ANNX C feuille 3'!Print_Area</vt:lpstr>
      <vt:lpstr>'ANNX D feuille 1'!Print_Area</vt:lpstr>
      <vt:lpstr>'ANNX D feuille 3'!Print_Area</vt:lpstr>
      <vt:lpstr>'ANNX D feuille 4'!Print_Area</vt:lpstr>
      <vt:lpstr>'ANNX B feuille 4'!Print_Titles</vt:lpstr>
      <vt:lpstr>'ANNX D feuille 4'!Print_Titles</vt:lpstr>
    </vt:vector>
  </TitlesOfParts>
  <Company>Eckler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Potts</dc:creator>
  <cp:lastModifiedBy>Josee Racette</cp:lastModifiedBy>
  <cp:lastPrinted>2016-05-24T18:57:38Z</cp:lastPrinted>
  <dcterms:created xsi:type="dcterms:W3CDTF">2015-03-09T20:59:48Z</dcterms:created>
  <dcterms:modified xsi:type="dcterms:W3CDTF">2016-05-24T18:58:18Z</dcterms:modified>
</cp:coreProperties>
</file>